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15" windowWidth="18855" windowHeight="13740"/>
  </bookViews>
  <sheets>
    <sheet name="Rekapitulace stavby" sheetId="1" r:id="rId1"/>
    <sheet name="001 - D.1.4.g. - Zařízení..." sheetId="2" r:id="rId2"/>
    <sheet name="Pokyny pro vyplnění" sheetId="3" r:id="rId3"/>
  </sheets>
  <definedNames>
    <definedName name="_xlnm._FilterDatabase" localSheetId="1" hidden="1">'001 - D.1.4.g. - Zařízení...'!$C$95:$L$241</definedName>
    <definedName name="_xlnm.Print_Titles" localSheetId="1">'001 - D.1.4.g. - Zařízení...'!$95:$95</definedName>
    <definedName name="_xlnm.Print_Titles" localSheetId="0">'Rekapitulace stavby'!$49:$49</definedName>
    <definedName name="_xlnm.Print_Area" localSheetId="1">'001 - D.1.4.g. - Zařízení...'!$C$4:$K$38,'001 - D.1.4.g. - Zařízení...'!$C$44:$K$77,'001 - D.1.4.g. - Zařízení...'!$C$83:$L$241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BA52" i="1"/>
  <c r="AZ52"/>
  <c r="BI241" i="2"/>
  <c r="BH241"/>
  <c r="BG241"/>
  <c r="BF241"/>
  <c r="R241"/>
  <c r="Q241"/>
  <c r="X241"/>
  <c r="V241"/>
  <c r="T241"/>
  <c r="BK241"/>
  <c r="P241"/>
  <c r="K241" s="1"/>
  <c r="BE241" s="1"/>
  <c r="BI240"/>
  <c r="BH240"/>
  <c r="BG240"/>
  <c r="BF240"/>
  <c r="R240"/>
  <c r="Q240"/>
  <c r="X240"/>
  <c r="V240"/>
  <c r="T240"/>
  <c r="P240"/>
  <c r="K240" s="1"/>
  <c r="BE240" s="1"/>
  <c r="BI239"/>
  <c r="BH239"/>
  <c r="BG239"/>
  <c r="BF239"/>
  <c r="R239"/>
  <c r="Q239"/>
  <c r="X239"/>
  <c r="V239"/>
  <c r="T239"/>
  <c r="K239"/>
  <c r="BE239" s="1"/>
  <c r="P239"/>
  <c r="BK239" s="1"/>
  <c r="BI238"/>
  <c r="BH238"/>
  <c r="BG238"/>
  <c r="BF238"/>
  <c r="R238"/>
  <c r="Q238"/>
  <c r="X238"/>
  <c r="V238"/>
  <c r="T238"/>
  <c r="BK238"/>
  <c r="P238"/>
  <c r="K238" s="1"/>
  <c r="BE238" s="1"/>
  <c r="BI237"/>
  <c r="BH237"/>
  <c r="BG237"/>
  <c r="BF237"/>
  <c r="R237"/>
  <c r="Q237"/>
  <c r="X237"/>
  <c r="V237"/>
  <c r="T237"/>
  <c r="BK237"/>
  <c r="K237"/>
  <c r="BE237" s="1"/>
  <c r="P237"/>
  <c r="BI236"/>
  <c r="BH236"/>
  <c r="BG236"/>
  <c r="BF236"/>
  <c r="R236"/>
  <c r="Q236"/>
  <c r="X236"/>
  <c r="V236"/>
  <c r="T236"/>
  <c r="P236"/>
  <c r="K236" s="1"/>
  <c r="BE236" s="1"/>
  <c r="BI235"/>
  <c r="BH235"/>
  <c r="BG235"/>
  <c r="BF235"/>
  <c r="R235"/>
  <c r="R234" s="1"/>
  <c r="Q235"/>
  <c r="Q234" s="1"/>
  <c r="X235"/>
  <c r="X234" s="1"/>
  <c r="X233" s="1"/>
  <c r="V235"/>
  <c r="V234" s="1"/>
  <c r="V233" s="1"/>
  <c r="T235"/>
  <c r="T234" s="1"/>
  <c r="T233" s="1"/>
  <c r="K235"/>
  <c r="BE235" s="1"/>
  <c r="P235"/>
  <c r="BK235" s="1"/>
  <c r="BI232"/>
  <c r="BH232"/>
  <c r="BG232"/>
  <c r="BF232"/>
  <c r="R232"/>
  <c r="Q232"/>
  <c r="X232"/>
  <c r="V232"/>
  <c r="T232"/>
  <c r="P232"/>
  <c r="K232" s="1"/>
  <c r="BE232" s="1"/>
  <c r="BI231"/>
  <c r="BH231"/>
  <c r="BG231"/>
  <c r="BF231"/>
  <c r="R231"/>
  <c r="Q231"/>
  <c r="X231"/>
  <c r="V231"/>
  <c r="T231"/>
  <c r="K231"/>
  <c r="BE231" s="1"/>
  <c r="P231"/>
  <c r="BK231" s="1"/>
  <c r="BI230"/>
  <c r="BH230"/>
  <c r="BG230"/>
  <c r="BF230"/>
  <c r="R230"/>
  <c r="Q230"/>
  <c r="X230"/>
  <c r="V230"/>
  <c r="T230"/>
  <c r="BK230"/>
  <c r="P230"/>
  <c r="K230" s="1"/>
  <c r="BE230" s="1"/>
  <c r="BI229"/>
  <c r="BH229"/>
  <c r="BG229"/>
  <c r="BF229"/>
  <c r="R229"/>
  <c r="Q229"/>
  <c r="X229"/>
  <c r="V229"/>
  <c r="T229"/>
  <c r="BK229"/>
  <c r="K229"/>
  <c r="BE229" s="1"/>
  <c r="P229"/>
  <c r="BI228"/>
  <c r="BH228"/>
  <c r="BG228"/>
  <c r="BF228"/>
  <c r="R228"/>
  <c r="Q228"/>
  <c r="X228"/>
  <c r="V228"/>
  <c r="T228"/>
  <c r="P228"/>
  <c r="K228" s="1"/>
  <c r="BE228" s="1"/>
  <c r="BI227"/>
  <c r="BH227"/>
  <c r="BG227"/>
  <c r="BF227"/>
  <c r="R227"/>
  <c r="Q227"/>
  <c r="X227"/>
  <c r="V227"/>
  <c r="T227"/>
  <c r="K227"/>
  <c r="BE227" s="1"/>
  <c r="P227"/>
  <c r="BK227" s="1"/>
  <c r="BI226"/>
  <c r="BH226"/>
  <c r="BG226"/>
  <c r="BF226"/>
  <c r="R226"/>
  <c r="Q226"/>
  <c r="X226"/>
  <c r="V226"/>
  <c r="T226"/>
  <c r="BK226"/>
  <c r="P226"/>
  <c r="K226" s="1"/>
  <c r="BE226" s="1"/>
  <c r="BI225"/>
  <c r="BH225"/>
  <c r="BG225"/>
  <c r="BF225"/>
  <c r="R225"/>
  <c r="Q225"/>
  <c r="X225"/>
  <c r="V225"/>
  <c r="T225"/>
  <c r="BK225"/>
  <c r="K225"/>
  <c r="BE225" s="1"/>
  <c r="P225"/>
  <c r="BI224"/>
  <c r="BH224"/>
  <c r="BG224"/>
  <c r="BF224"/>
  <c r="R224"/>
  <c r="Q224"/>
  <c r="X224"/>
  <c r="V224"/>
  <c r="T224"/>
  <c r="P224"/>
  <c r="K224" s="1"/>
  <c r="BE224" s="1"/>
  <c r="BI223"/>
  <c r="BH223"/>
  <c r="BG223"/>
  <c r="BF223"/>
  <c r="R223"/>
  <c r="Q223"/>
  <c r="X223"/>
  <c r="V223"/>
  <c r="T223"/>
  <c r="K223"/>
  <c r="BE223" s="1"/>
  <c r="P223"/>
  <c r="BK223" s="1"/>
  <c r="BI222"/>
  <c r="BH222"/>
  <c r="BG222"/>
  <c r="BF222"/>
  <c r="R222"/>
  <c r="Q222"/>
  <c r="X222"/>
  <c r="V222"/>
  <c r="T222"/>
  <c r="BK222"/>
  <c r="P222"/>
  <c r="K222" s="1"/>
  <c r="BE222" s="1"/>
  <c r="BI221"/>
  <c r="BH221"/>
  <c r="BG221"/>
  <c r="BF221"/>
  <c r="R221"/>
  <c r="R220" s="1"/>
  <c r="J74" s="1"/>
  <c r="Q221"/>
  <c r="Q220" s="1"/>
  <c r="I74" s="1"/>
  <c r="X221"/>
  <c r="X220" s="1"/>
  <c r="V221"/>
  <c r="V220" s="1"/>
  <c r="T221"/>
  <c r="T220" s="1"/>
  <c r="BK221"/>
  <c r="K221"/>
  <c r="BE221" s="1"/>
  <c r="P221"/>
  <c r="BI219"/>
  <c r="BH219"/>
  <c r="BG219"/>
  <c r="BF219"/>
  <c r="R219"/>
  <c r="R218" s="1"/>
  <c r="J73" s="1"/>
  <c r="Q219"/>
  <c r="Q218" s="1"/>
  <c r="I73" s="1"/>
  <c r="X219"/>
  <c r="X218" s="1"/>
  <c r="V219"/>
  <c r="V218" s="1"/>
  <c r="T219"/>
  <c r="T218" s="1"/>
  <c r="BK219"/>
  <c r="BK218" s="1"/>
  <c r="K218" s="1"/>
  <c r="K73" s="1"/>
  <c r="K219"/>
  <c r="BE219" s="1"/>
  <c r="P219"/>
  <c r="BI217"/>
  <c r="BH217"/>
  <c r="BG217"/>
  <c r="BF217"/>
  <c r="R217"/>
  <c r="R216" s="1"/>
  <c r="J72" s="1"/>
  <c r="Q217"/>
  <c r="Q216" s="1"/>
  <c r="I72" s="1"/>
  <c r="X217"/>
  <c r="X216" s="1"/>
  <c r="V217"/>
  <c r="V216" s="1"/>
  <c r="T217"/>
  <c r="T216" s="1"/>
  <c r="BK217"/>
  <c r="BK216" s="1"/>
  <c r="K216" s="1"/>
  <c r="K72" s="1"/>
  <c r="K217"/>
  <c r="BE217" s="1"/>
  <c r="P217"/>
  <c r="BI215"/>
  <c r="BH215"/>
  <c r="BG215"/>
  <c r="BF215"/>
  <c r="R215"/>
  <c r="R214" s="1"/>
  <c r="J71" s="1"/>
  <c r="Q215"/>
  <c r="Q214" s="1"/>
  <c r="I71" s="1"/>
  <c r="X215"/>
  <c r="X214" s="1"/>
  <c r="V215"/>
  <c r="V214" s="1"/>
  <c r="T215"/>
  <c r="T214" s="1"/>
  <c r="BK215"/>
  <c r="BK214" s="1"/>
  <c r="K214" s="1"/>
  <c r="K71" s="1"/>
  <c r="K215"/>
  <c r="BE215" s="1"/>
  <c r="P215"/>
  <c r="BI213"/>
  <c r="BH213"/>
  <c r="BG213"/>
  <c r="BF213"/>
  <c r="R213"/>
  <c r="Q213"/>
  <c r="X213"/>
  <c r="V213"/>
  <c r="T213"/>
  <c r="BK213"/>
  <c r="K213"/>
  <c r="BE213" s="1"/>
  <c r="P213"/>
  <c r="BI212"/>
  <c r="BH212"/>
  <c r="BG212"/>
  <c r="BF212"/>
  <c r="R212"/>
  <c r="Q212"/>
  <c r="X212"/>
  <c r="V212"/>
  <c r="T212"/>
  <c r="P212"/>
  <c r="K212" s="1"/>
  <c r="BE212" s="1"/>
  <c r="BI211"/>
  <c r="BH211"/>
  <c r="BG211"/>
  <c r="BF211"/>
  <c r="R211"/>
  <c r="R210" s="1"/>
  <c r="Q211"/>
  <c r="Q210" s="1"/>
  <c r="X211"/>
  <c r="X210" s="1"/>
  <c r="X209" s="1"/>
  <c r="V211"/>
  <c r="V210" s="1"/>
  <c r="T211"/>
  <c r="T210" s="1"/>
  <c r="K211"/>
  <c r="BE211" s="1"/>
  <c r="P211"/>
  <c r="BK211" s="1"/>
  <c r="BI208"/>
  <c r="BH208"/>
  <c r="BG208"/>
  <c r="BF208"/>
  <c r="R208"/>
  <c r="Q208"/>
  <c r="X208"/>
  <c r="V208"/>
  <c r="T208"/>
  <c r="P208"/>
  <c r="K208" s="1"/>
  <c r="BE208" s="1"/>
  <c r="BI207"/>
  <c r="BH207"/>
  <c r="BG207"/>
  <c r="BF207"/>
  <c r="R207"/>
  <c r="Q207"/>
  <c r="X207"/>
  <c r="V207"/>
  <c r="T207"/>
  <c r="K207"/>
  <c r="BE207" s="1"/>
  <c r="P207"/>
  <c r="BK207" s="1"/>
  <c r="BI206"/>
  <c r="BH206"/>
  <c r="BG206"/>
  <c r="BF206"/>
  <c r="R206"/>
  <c r="Q206"/>
  <c r="X206"/>
  <c r="V206"/>
  <c r="T206"/>
  <c r="BK206"/>
  <c r="K206"/>
  <c r="BE206" s="1"/>
  <c r="P206"/>
  <c r="BI205"/>
  <c r="BH205"/>
  <c r="BG205"/>
  <c r="BF205"/>
  <c r="R205"/>
  <c r="R204" s="1"/>
  <c r="J68" s="1"/>
  <c r="Q205"/>
  <c r="Q204" s="1"/>
  <c r="I68" s="1"/>
  <c r="X205"/>
  <c r="X204" s="1"/>
  <c r="V205"/>
  <c r="V204" s="1"/>
  <c r="T205"/>
  <c r="T204" s="1"/>
  <c r="BK205"/>
  <c r="K205"/>
  <c r="BE205" s="1"/>
  <c r="P205"/>
  <c r="BI203"/>
  <c r="BH203"/>
  <c r="BG203"/>
  <c r="BF203"/>
  <c r="R203"/>
  <c r="Q203"/>
  <c r="X203"/>
  <c r="V203"/>
  <c r="T203"/>
  <c r="BK203"/>
  <c r="P203"/>
  <c r="K203" s="1"/>
  <c r="BE203" s="1"/>
  <c r="BI202"/>
  <c r="BH202"/>
  <c r="BG202"/>
  <c r="BF202"/>
  <c r="R202"/>
  <c r="Q202"/>
  <c r="X202"/>
  <c r="V202"/>
  <c r="T202"/>
  <c r="P202"/>
  <c r="K202" s="1"/>
  <c r="BE202" s="1"/>
  <c r="BI201"/>
  <c r="BH201"/>
  <c r="BG201"/>
  <c r="BF201"/>
  <c r="R201"/>
  <c r="Q201"/>
  <c r="X201"/>
  <c r="V201"/>
  <c r="T201"/>
  <c r="K201"/>
  <c r="BE201" s="1"/>
  <c r="P201"/>
  <c r="BK201" s="1"/>
  <c r="BI200"/>
  <c r="BH200"/>
  <c r="BG200"/>
  <c r="BF200"/>
  <c r="R200"/>
  <c r="R199" s="1"/>
  <c r="J67" s="1"/>
  <c r="Q200"/>
  <c r="Q199" s="1"/>
  <c r="I67" s="1"/>
  <c r="X200"/>
  <c r="X199" s="1"/>
  <c r="V200"/>
  <c r="V199" s="1"/>
  <c r="T200"/>
  <c r="T199" s="1"/>
  <c r="BK200"/>
  <c r="K200"/>
  <c r="BE200" s="1"/>
  <c r="P200"/>
  <c r="BI198"/>
  <c r="BH198"/>
  <c r="BG198"/>
  <c r="BF198"/>
  <c r="R198"/>
  <c r="Q198"/>
  <c r="X198"/>
  <c r="V198"/>
  <c r="T198"/>
  <c r="BK198"/>
  <c r="K198"/>
  <c r="BE198" s="1"/>
  <c r="P198"/>
  <c r="BI197"/>
  <c r="BH197"/>
  <c r="BG197"/>
  <c r="BF197"/>
  <c r="R197"/>
  <c r="Q197"/>
  <c r="X197"/>
  <c r="V197"/>
  <c r="T197"/>
  <c r="BK197"/>
  <c r="K197"/>
  <c r="BE197" s="1"/>
  <c r="P197"/>
  <c r="BI196"/>
  <c r="BH196"/>
  <c r="BG196"/>
  <c r="BF196"/>
  <c r="R196"/>
  <c r="R195" s="1"/>
  <c r="J66" s="1"/>
  <c r="Q196"/>
  <c r="Q195" s="1"/>
  <c r="I66" s="1"/>
  <c r="X196"/>
  <c r="X195" s="1"/>
  <c r="V196"/>
  <c r="V195" s="1"/>
  <c r="T196"/>
  <c r="T195" s="1"/>
  <c r="P196"/>
  <c r="K196" s="1"/>
  <c r="BE196" s="1"/>
  <c r="BI194"/>
  <c r="BH194"/>
  <c r="BG194"/>
  <c r="BF194"/>
  <c r="R194"/>
  <c r="Q194"/>
  <c r="X194"/>
  <c r="V194"/>
  <c r="T194"/>
  <c r="P194"/>
  <c r="K194" s="1"/>
  <c r="BE194" s="1"/>
  <c r="BI193"/>
  <c r="BH193"/>
  <c r="BG193"/>
  <c r="BF193"/>
  <c r="R193"/>
  <c r="R192" s="1"/>
  <c r="Q193"/>
  <c r="Q192" s="1"/>
  <c r="X193"/>
  <c r="X192" s="1"/>
  <c r="X191" s="1"/>
  <c r="V193"/>
  <c r="V192" s="1"/>
  <c r="V191" s="1"/>
  <c r="T193"/>
  <c r="T192" s="1"/>
  <c r="T191" s="1"/>
  <c r="K193"/>
  <c r="BE193" s="1"/>
  <c r="P193"/>
  <c r="BK193" s="1"/>
  <c r="BI190"/>
  <c r="BH190"/>
  <c r="BG190"/>
  <c r="BF190"/>
  <c r="R190"/>
  <c r="R189" s="1"/>
  <c r="J63" s="1"/>
  <c r="Q190"/>
  <c r="Q189" s="1"/>
  <c r="I63" s="1"/>
  <c r="X190"/>
  <c r="X189" s="1"/>
  <c r="V190"/>
  <c r="V189" s="1"/>
  <c r="T190"/>
  <c r="T189" s="1"/>
  <c r="P190"/>
  <c r="K190" s="1"/>
  <c r="BE190" s="1"/>
  <c r="BI188"/>
  <c r="BH188"/>
  <c r="BG188"/>
  <c r="BF188"/>
  <c r="R188"/>
  <c r="Q188"/>
  <c r="X188"/>
  <c r="V188"/>
  <c r="T188"/>
  <c r="P188"/>
  <c r="K188" s="1"/>
  <c r="BE188" s="1"/>
  <c r="BI187"/>
  <c r="BH187"/>
  <c r="BG187"/>
  <c r="BF187"/>
  <c r="R187"/>
  <c r="Q187"/>
  <c r="X187"/>
  <c r="V187"/>
  <c r="T187"/>
  <c r="K187"/>
  <c r="BE187" s="1"/>
  <c r="P187"/>
  <c r="BK187" s="1"/>
  <c r="BI186"/>
  <c r="BH186"/>
  <c r="BG186"/>
  <c r="BF186"/>
  <c r="R186"/>
  <c r="R185" s="1"/>
  <c r="J62" s="1"/>
  <c r="Q186"/>
  <c r="Q185" s="1"/>
  <c r="I62" s="1"/>
  <c r="X186"/>
  <c r="X185" s="1"/>
  <c r="V186"/>
  <c r="V185" s="1"/>
  <c r="T186"/>
  <c r="T185" s="1"/>
  <c r="BK186"/>
  <c r="K186"/>
  <c r="BE186" s="1"/>
  <c r="P186"/>
  <c r="BI184"/>
  <c r="BH184"/>
  <c r="BG184"/>
  <c r="BF184"/>
  <c r="R184"/>
  <c r="Q184"/>
  <c r="X184"/>
  <c r="V184"/>
  <c r="T184"/>
  <c r="BK184"/>
  <c r="K184"/>
  <c r="BE184" s="1"/>
  <c r="P184"/>
  <c r="BI183"/>
  <c r="BH183"/>
  <c r="BG183"/>
  <c r="BF183"/>
  <c r="R183"/>
  <c r="Q183"/>
  <c r="X183"/>
  <c r="V183"/>
  <c r="T183"/>
  <c r="BK183"/>
  <c r="K183"/>
  <c r="BE183" s="1"/>
  <c r="P183"/>
  <c r="BI182"/>
  <c r="BH182"/>
  <c r="BG182"/>
  <c r="BF182"/>
  <c r="R182"/>
  <c r="Q182"/>
  <c r="X182"/>
  <c r="V182"/>
  <c r="T182"/>
  <c r="P182"/>
  <c r="K182" s="1"/>
  <c r="BE182" s="1"/>
  <c r="BI181"/>
  <c r="BH181"/>
  <c r="BG181"/>
  <c r="BF181"/>
  <c r="R181"/>
  <c r="Q181"/>
  <c r="X181"/>
  <c r="V181"/>
  <c r="T181"/>
  <c r="K181"/>
  <c r="BE181" s="1"/>
  <c r="P181"/>
  <c r="BK181" s="1"/>
  <c r="BI180"/>
  <c r="BH180"/>
  <c r="BG180"/>
  <c r="BF180"/>
  <c r="R180"/>
  <c r="Q180"/>
  <c r="X180"/>
  <c r="V180"/>
  <c r="T180"/>
  <c r="BK180"/>
  <c r="K180"/>
  <c r="BE180" s="1"/>
  <c r="P180"/>
  <c r="BI178"/>
  <c r="BH178"/>
  <c r="BG178"/>
  <c r="BF178"/>
  <c r="R178"/>
  <c r="Q178"/>
  <c r="X178"/>
  <c r="V178"/>
  <c r="T178"/>
  <c r="BK178"/>
  <c r="K178"/>
  <c r="BE178" s="1"/>
  <c r="P178"/>
  <c r="BI177"/>
  <c r="BH177"/>
  <c r="BG177"/>
  <c r="BF177"/>
  <c r="R177"/>
  <c r="Q177"/>
  <c r="X177"/>
  <c r="V177"/>
  <c r="T177"/>
  <c r="P177"/>
  <c r="K177" s="1"/>
  <c r="BE177" s="1"/>
  <c r="BI176"/>
  <c r="BH176"/>
  <c r="BG176"/>
  <c r="BF176"/>
  <c r="R176"/>
  <c r="Q176"/>
  <c r="X176"/>
  <c r="V176"/>
  <c r="T176"/>
  <c r="K176"/>
  <c r="BE176" s="1"/>
  <c r="P176"/>
  <c r="BK176" s="1"/>
  <c r="BI175"/>
  <c r="BH175"/>
  <c r="BG175"/>
  <c r="BF175"/>
  <c r="R175"/>
  <c r="Q175"/>
  <c r="X175"/>
  <c r="V175"/>
  <c r="T175"/>
  <c r="BK175"/>
  <c r="K175"/>
  <c r="BE175" s="1"/>
  <c r="P175"/>
  <c r="BI174"/>
  <c r="BH174"/>
  <c r="BG174"/>
  <c r="BF174"/>
  <c r="R174"/>
  <c r="Q174"/>
  <c r="X174"/>
  <c r="V174"/>
  <c r="T174"/>
  <c r="BK174"/>
  <c r="K174"/>
  <c r="BE174" s="1"/>
  <c r="P174"/>
  <c r="BI173"/>
  <c r="BH173"/>
  <c r="BG173"/>
  <c r="BF173"/>
  <c r="R173"/>
  <c r="Q173"/>
  <c r="X173"/>
  <c r="V173"/>
  <c r="T173"/>
  <c r="P173"/>
  <c r="K173" s="1"/>
  <c r="BE173" s="1"/>
  <c r="BI172"/>
  <c r="BH172"/>
  <c r="BG172"/>
  <c r="BF172"/>
  <c r="R172"/>
  <c r="Q172"/>
  <c r="X172"/>
  <c r="V172"/>
  <c r="T172"/>
  <c r="K172"/>
  <c r="BE172" s="1"/>
  <c r="P172"/>
  <c r="BK172" s="1"/>
  <c r="BI171"/>
  <c r="BH171"/>
  <c r="BG171"/>
  <c r="BF171"/>
  <c r="R171"/>
  <c r="Q171"/>
  <c r="X171"/>
  <c r="V171"/>
  <c r="T171"/>
  <c r="BK171"/>
  <c r="P171"/>
  <c r="K171" s="1"/>
  <c r="BE171" s="1"/>
  <c r="BI170"/>
  <c r="BH170"/>
  <c r="BG170"/>
  <c r="BF170"/>
  <c r="R170"/>
  <c r="Q170"/>
  <c r="X170"/>
  <c r="V170"/>
  <c r="T170"/>
  <c r="BK170"/>
  <c r="K170"/>
  <c r="BE170" s="1"/>
  <c r="P170"/>
  <c r="BI169"/>
  <c r="BH169"/>
  <c r="BG169"/>
  <c r="BF169"/>
  <c r="R169"/>
  <c r="Q169"/>
  <c r="X169"/>
  <c r="V169"/>
  <c r="T169"/>
  <c r="P169"/>
  <c r="K169" s="1"/>
  <c r="BE169" s="1"/>
  <c r="BI168"/>
  <c r="BH168"/>
  <c r="BG168"/>
  <c r="BF168"/>
  <c r="R168"/>
  <c r="Q168"/>
  <c r="X168"/>
  <c r="V168"/>
  <c r="T168"/>
  <c r="K168"/>
  <c r="BE168" s="1"/>
  <c r="P168"/>
  <c r="BK168" s="1"/>
  <c r="BI167"/>
  <c r="BH167"/>
  <c r="BG167"/>
  <c r="BF167"/>
  <c r="R167"/>
  <c r="Q167"/>
  <c r="X167"/>
  <c r="V167"/>
  <c r="T167"/>
  <c r="BK167"/>
  <c r="P167"/>
  <c r="K167" s="1"/>
  <c r="BE167" s="1"/>
  <c r="BI166"/>
  <c r="BH166"/>
  <c r="BG166"/>
  <c r="BF166"/>
  <c r="R166"/>
  <c r="Q166"/>
  <c r="X166"/>
  <c r="V166"/>
  <c r="T166"/>
  <c r="BK166"/>
  <c r="K166"/>
  <c r="BE166" s="1"/>
  <c r="P166"/>
  <c r="BI165"/>
  <c r="BH165"/>
  <c r="BG165"/>
  <c r="BF165"/>
  <c r="R165"/>
  <c r="Q165"/>
  <c r="X165"/>
  <c r="V165"/>
  <c r="T165"/>
  <c r="P165"/>
  <c r="K165" s="1"/>
  <c r="BE165" s="1"/>
  <c r="BI164"/>
  <c r="BH164"/>
  <c r="BG164"/>
  <c r="BF164"/>
  <c r="R164"/>
  <c r="Q164"/>
  <c r="X164"/>
  <c r="V164"/>
  <c r="T164"/>
  <c r="K164"/>
  <c r="BE164" s="1"/>
  <c r="P164"/>
  <c r="BK164" s="1"/>
  <c r="BI163"/>
  <c r="BH163"/>
  <c r="BG163"/>
  <c r="BF163"/>
  <c r="R163"/>
  <c r="Q163"/>
  <c r="X163"/>
  <c r="V163"/>
  <c r="T163"/>
  <c r="BK163"/>
  <c r="P163"/>
  <c r="K163" s="1"/>
  <c r="BE163" s="1"/>
  <c r="BI162"/>
  <c r="BH162"/>
  <c r="BG162"/>
  <c r="BF162"/>
  <c r="R162"/>
  <c r="Q162"/>
  <c r="X162"/>
  <c r="V162"/>
  <c r="T162"/>
  <c r="BK162"/>
  <c r="K162"/>
  <c r="BE162" s="1"/>
  <c r="P162"/>
  <c r="BI161"/>
  <c r="BH161"/>
  <c r="BG161"/>
  <c r="BF161"/>
  <c r="R161"/>
  <c r="Q161"/>
  <c r="X161"/>
  <c r="V161"/>
  <c r="T161"/>
  <c r="P161"/>
  <c r="K161" s="1"/>
  <c r="BE161" s="1"/>
  <c r="BI160"/>
  <c r="BH160"/>
  <c r="BG160"/>
  <c r="BF160"/>
  <c r="R160"/>
  <c r="Q160"/>
  <c r="X160"/>
  <c r="V160"/>
  <c r="T160"/>
  <c r="K160"/>
  <c r="BE160" s="1"/>
  <c r="P160"/>
  <c r="BK160" s="1"/>
  <c r="BI159"/>
  <c r="BH159"/>
  <c r="BG159"/>
  <c r="BF159"/>
  <c r="R159"/>
  <c r="Q159"/>
  <c r="X159"/>
  <c r="V159"/>
  <c r="T159"/>
  <c r="BK159"/>
  <c r="P159"/>
  <c r="K159" s="1"/>
  <c r="BE159" s="1"/>
  <c r="BI158"/>
  <c r="BH158"/>
  <c r="BG158"/>
  <c r="BF158"/>
  <c r="R158"/>
  <c r="Q158"/>
  <c r="X158"/>
  <c r="V158"/>
  <c r="T158"/>
  <c r="BK158"/>
  <c r="K158"/>
  <c r="BE158" s="1"/>
  <c r="P158"/>
  <c r="BI157"/>
  <c r="BH157"/>
  <c r="BG157"/>
  <c r="BF157"/>
  <c r="R157"/>
  <c r="Q157"/>
  <c r="X157"/>
  <c r="V157"/>
  <c r="T157"/>
  <c r="P157"/>
  <c r="K157" s="1"/>
  <c r="BE157" s="1"/>
  <c r="BI156"/>
  <c r="BH156"/>
  <c r="BG156"/>
  <c r="BF156"/>
  <c r="R156"/>
  <c r="Q156"/>
  <c r="X156"/>
  <c r="V156"/>
  <c r="T156"/>
  <c r="K156"/>
  <c r="BE156" s="1"/>
  <c r="P156"/>
  <c r="BK156" s="1"/>
  <c r="BI155"/>
  <c r="BH155"/>
  <c r="BG155"/>
  <c r="BF155"/>
  <c r="R155"/>
  <c r="Q155"/>
  <c r="X155"/>
  <c r="V155"/>
  <c r="T155"/>
  <c r="BK155"/>
  <c r="P155"/>
  <c r="K155" s="1"/>
  <c r="BE155" s="1"/>
  <c r="BI154"/>
  <c r="BH154"/>
  <c r="BG154"/>
  <c r="BF154"/>
  <c r="R154"/>
  <c r="Q154"/>
  <c r="X154"/>
  <c r="V154"/>
  <c r="T154"/>
  <c r="BK154"/>
  <c r="K154"/>
  <c r="BE154" s="1"/>
  <c r="P154"/>
  <c r="BI153"/>
  <c r="BH153"/>
  <c r="BG153"/>
  <c r="BF153"/>
  <c r="R153"/>
  <c r="Q153"/>
  <c r="X153"/>
  <c r="V153"/>
  <c r="T153"/>
  <c r="P153"/>
  <c r="K153" s="1"/>
  <c r="BE153" s="1"/>
  <c r="BI152"/>
  <c r="BH152"/>
  <c r="BG152"/>
  <c r="BF152"/>
  <c r="R152"/>
  <c r="Q152"/>
  <c r="X152"/>
  <c r="V152"/>
  <c r="T152"/>
  <c r="K152"/>
  <c r="BE152" s="1"/>
  <c r="P152"/>
  <c r="BK152" s="1"/>
  <c r="BI151"/>
  <c r="BH151"/>
  <c r="BG151"/>
  <c r="BF151"/>
  <c r="R151"/>
  <c r="Q151"/>
  <c r="X151"/>
  <c r="V151"/>
  <c r="T151"/>
  <c r="BK151"/>
  <c r="P151"/>
  <c r="K151" s="1"/>
  <c r="BE151" s="1"/>
  <c r="BI150"/>
  <c r="BH150"/>
  <c r="BG150"/>
  <c r="BF150"/>
  <c r="R150"/>
  <c r="Q150"/>
  <c r="X150"/>
  <c r="V150"/>
  <c r="T150"/>
  <c r="BK150"/>
  <c r="K150"/>
  <c r="BE150" s="1"/>
  <c r="P150"/>
  <c r="BI149"/>
  <c r="BH149"/>
  <c r="BG149"/>
  <c r="BF149"/>
  <c r="R149"/>
  <c r="Q149"/>
  <c r="X149"/>
  <c r="V149"/>
  <c r="T149"/>
  <c r="P149"/>
  <c r="K149" s="1"/>
  <c r="BE149" s="1"/>
  <c r="BI148"/>
  <c r="BH148"/>
  <c r="BG148"/>
  <c r="BF148"/>
  <c r="R148"/>
  <c r="Q148"/>
  <c r="X148"/>
  <c r="V148"/>
  <c r="T148"/>
  <c r="K148"/>
  <c r="BE148" s="1"/>
  <c r="P148"/>
  <c r="BK148" s="1"/>
  <c r="BI147"/>
  <c r="BH147"/>
  <c r="BG147"/>
  <c r="BF147"/>
  <c r="R147"/>
  <c r="Q147"/>
  <c r="X147"/>
  <c r="V147"/>
  <c r="T147"/>
  <c r="BK147"/>
  <c r="P147"/>
  <c r="K147" s="1"/>
  <c r="BE147" s="1"/>
  <c r="BI146"/>
  <c r="BH146"/>
  <c r="BG146"/>
  <c r="BF146"/>
  <c r="R146"/>
  <c r="Q146"/>
  <c r="X146"/>
  <c r="V146"/>
  <c r="T146"/>
  <c r="BK146"/>
  <c r="K146"/>
  <c r="BE146" s="1"/>
  <c r="P146"/>
  <c r="BI145"/>
  <c r="BH145"/>
  <c r="BG145"/>
  <c r="BF145"/>
  <c r="R145"/>
  <c r="Q145"/>
  <c r="X145"/>
  <c r="V145"/>
  <c r="T145"/>
  <c r="P145"/>
  <c r="K145" s="1"/>
  <c r="BE145" s="1"/>
  <c r="BI144"/>
  <c r="BH144"/>
  <c r="BG144"/>
  <c r="BF144"/>
  <c r="R144"/>
  <c r="Q144"/>
  <c r="X144"/>
  <c r="V144"/>
  <c r="T144"/>
  <c r="K144"/>
  <c r="BE144" s="1"/>
  <c r="P144"/>
  <c r="BK144" s="1"/>
  <c r="BI143"/>
  <c r="BH143"/>
  <c r="BG143"/>
  <c r="BF143"/>
  <c r="R143"/>
  <c r="Q143"/>
  <c r="X143"/>
  <c r="V143"/>
  <c r="T143"/>
  <c r="BK143"/>
  <c r="P143"/>
  <c r="K143" s="1"/>
  <c r="BE143" s="1"/>
  <c r="BI142"/>
  <c r="BH142"/>
  <c r="BG142"/>
  <c r="BF142"/>
  <c r="R142"/>
  <c r="Q142"/>
  <c r="X142"/>
  <c r="V142"/>
  <c r="T142"/>
  <c r="BK142"/>
  <c r="K142"/>
  <c r="BE142" s="1"/>
  <c r="P142"/>
  <c r="BI141"/>
  <c r="BH141"/>
  <c r="BG141"/>
  <c r="BF141"/>
  <c r="R141"/>
  <c r="Q141"/>
  <c r="X141"/>
  <c r="V141"/>
  <c r="T141"/>
  <c r="P141"/>
  <c r="K141" s="1"/>
  <c r="BE141" s="1"/>
  <c r="BI140"/>
  <c r="BH140"/>
  <c r="BG140"/>
  <c r="BF140"/>
  <c r="R140"/>
  <c r="Q140"/>
  <c r="X140"/>
  <c r="V140"/>
  <c r="T140"/>
  <c r="K140"/>
  <c r="BE140" s="1"/>
  <c r="P140"/>
  <c r="BK140" s="1"/>
  <c r="BI139"/>
  <c r="BH139"/>
  <c r="BG139"/>
  <c r="BF139"/>
  <c r="R139"/>
  <c r="Q139"/>
  <c r="X139"/>
  <c r="V139"/>
  <c r="T139"/>
  <c r="BK139"/>
  <c r="P139"/>
  <c r="K139" s="1"/>
  <c r="BE139" s="1"/>
  <c r="BI138"/>
  <c r="BH138"/>
  <c r="BG138"/>
  <c r="BF138"/>
  <c r="R138"/>
  <c r="Q138"/>
  <c r="X138"/>
  <c r="V138"/>
  <c r="T138"/>
  <c r="BK138"/>
  <c r="K138"/>
  <c r="BE138" s="1"/>
  <c r="P138"/>
  <c r="BI137"/>
  <c r="BH137"/>
  <c r="BG137"/>
  <c r="BF137"/>
  <c r="R137"/>
  <c r="Q137"/>
  <c r="X137"/>
  <c r="V137"/>
  <c r="T137"/>
  <c r="P137"/>
  <c r="K137" s="1"/>
  <c r="BE137" s="1"/>
  <c r="BI136"/>
  <c r="BH136"/>
  <c r="BG136"/>
  <c r="BF136"/>
  <c r="R136"/>
  <c r="Q136"/>
  <c r="X136"/>
  <c r="V136"/>
  <c r="T136"/>
  <c r="K136"/>
  <c r="BE136" s="1"/>
  <c r="P136"/>
  <c r="BK136" s="1"/>
  <c r="BI135"/>
  <c r="BH135"/>
  <c r="BG135"/>
  <c r="BF135"/>
  <c r="R135"/>
  <c r="Q135"/>
  <c r="X135"/>
  <c r="V135"/>
  <c r="T135"/>
  <c r="BK135"/>
  <c r="P135"/>
  <c r="K135" s="1"/>
  <c r="BE135" s="1"/>
  <c r="BI134"/>
  <c r="BH134"/>
  <c r="BG134"/>
  <c r="BF134"/>
  <c r="R134"/>
  <c r="Q134"/>
  <c r="X134"/>
  <c r="V134"/>
  <c r="T134"/>
  <c r="BK134"/>
  <c r="K134"/>
  <c r="BE134" s="1"/>
  <c r="P134"/>
  <c r="BI133"/>
  <c r="BH133"/>
  <c r="BG133"/>
  <c r="BF133"/>
  <c r="R133"/>
  <c r="Q133"/>
  <c r="X133"/>
  <c r="V133"/>
  <c r="T133"/>
  <c r="P133"/>
  <c r="K133" s="1"/>
  <c r="BE133" s="1"/>
  <c r="BI132"/>
  <c r="BH132"/>
  <c r="BG132"/>
  <c r="BF132"/>
  <c r="R132"/>
  <c r="Q132"/>
  <c r="X132"/>
  <c r="V132"/>
  <c r="T132"/>
  <c r="K132"/>
  <c r="BE132" s="1"/>
  <c r="P132"/>
  <c r="BK132" s="1"/>
  <c r="BI131"/>
  <c r="BH131"/>
  <c r="BG131"/>
  <c r="BF131"/>
  <c r="R131"/>
  <c r="Q131"/>
  <c r="X131"/>
  <c r="V131"/>
  <c r="T131"/>
  <c r="BK131"/>
  <c r="P131"/>
  <c r="K131" s="1"/>
  <c r="BE131" s="1"/>
  <c r="BI130"/>
  <c r="BH130"/>
  <c r="BG130"/>
  <c r="BF130"/>
  <c r="R130"/>
  <c r="Q130"/>
  <c r="X130"/>
  <c r="V130"/>
  <c r="T130"/>
  <c r="BK130"/>
  <c r="K130"/>
  <c r="BE130" s="1"/>
  <c r="P130"/>
  <c r="BI129"/>
  <c r="BH129"/>
  <c r="BG129"/>
  <c r="BF129"/>
  <c r="R129"/>
  <c r="Q129"/>
  <c r="X129"/>
  <c r="V129"/>
  <c r="T129"/>
  <c r="P129"/>
  <c r="K129" s="1"/>
  <c r="BE129" s="1"/>
  <c r="BI128"/>
  <c r="BH128"/>
  <c r="BG128"/>
  <c r="BF128"/>
  <c r="R128"/>
  <c r="Q128"/>
  <c r="X128"/>
  <c r="V128"/>
  <c r="T128"/>
  <c r="K128"/>
  <c r="BE128" s="1"/>
  <c r="P128"/>
  <c r="BK128" s="1"/>
  <c r="BI127"/>
  <c r="BH127"/>
  <c r="BG127"/>
  <c r="BF127"/>
  <c r="R127"/>
  <c r="Q127"/>
  <c r="X127"/>
  <c r="V127"/>
  <c r="T127"/>
  <c r="BK127"/>
  <c r="P127"/>
  <c r="K127" s="1"/>
  <c r="BE127" s="1"/>
  <c r="BI126"/>
  <c r="BH126"/>
  <c r="BG126"/>
  <c r="BF126"/>
  <c r="R126"/>
  <c r="Q126"/>
  <c r="X126"/>
  <c r="V126"/>
  <c r="T126"/>
  <c r="BK126"/>
  <c r="K126"/>
  <c r="BE126" s="1"/>
  <c r="P126"/>
  <c r="BI125"/>
  <c r="BH125"/>
  <c r="BG125"/>
  <c r="BF125"/>
  <c r="R125"/>
  <c r="Q125"/>
  <c r="X125"/>
  <c r="V125"/>
  <c r="T125"/>
  <c r="P125"/>
  <c r="K125" s="1"/>
  <c r="BE125" s="1"/>
  <c r="BI124"/>
  <c r="BH124"/>
  <c r="BG124"/>
  <c r="BF124"/>
  <c r="R124"/>
  <c r="Q124"/>
  <c r="X124"/>
  <c r="V124"/>
  <c r="T124"/>
  <c r="K124"/>
  <c r="BE124" s="1"/>
  <c r="P124"/>
  <c r="BK124" s="1"/>
  <c r="BI123"/>
  <c r="BH123"/>
  <c r="BG123"/>
  <c r="BF123"/>
  <c r="R123"/>
  <c r="Q123"/>
  <c r="X123"/>
  <c r="V123"/>
  <c r="T123"/>
  <c r="BK123"/>
  <c r="P123"/>
  <c r="K123" s="1"/>
  <c r="BE123" s="1"/>
  <c r="BI122"/>
  <c r="BH122"/>
  <c r="BG122"/>
  <c r="BF122"/>
  <c r="R122"/>
  <c r="Q122"/>
  <c r="X122"/>
  <c r="V122"/>
  <c r="T122"/>
  <c r="BK122"/>
  <c r="K122"/>
  <c r="BE122" s="1"/>
  <c r="P122"/>
  <c r="BI121"/>
  <c r="BH121"/>
  <c r="BG121"/>
  <c r="BF121"/>
  <c r="R121"/>
  <c r="Q121"/>
  <c r="X121"/>
  <c r="V121"/>
  <c r="T121"/>
  <c r="P121"/>
  <c r="K121" s="1"/>
  <c r="BE121" s="1"/>
  <c r="BI120"/>
  <c r="BH120"/>
  <c r="BG120"/>
  <c r="BF120"/>
  <c r="R120"/>
  <c r="Q120"/>
  <c r="X120"/>
  <c r="V120"/>
  <c r="T120"/>
  <c r="K120"/>
  <c r="BE120" s="1"/>
  <c r="P120"/>
  <c r="BK120" s="1"/>
  <c r="BI119"/>
  <c r="BH119"/>
  <c r="BG119"/>
  <c r="BF119"/>
  <c r="R119"/>
  <c r="Q119"/>
  <c r="X119"/>
  <c r="V119"/>
  <c r="T119"/>
  <c r="BK119"/>
  <c r="P119"/>
  <c r="K119" s="1"/>
  <c r="BE119" s="1"/>
  <c r="BI118"/>
  <c r="BH118"/>
  <c r="BG118"/>
  <c r="BF118"/>
  <c r="R118"/>
  <c r="Q118"/>
  <c r="X118"/>
  <c r="V118"/>
  <c r="T118"/>
  <c r="BK118"/>
  <c r="K118"/>
  <c r="BE118" s="1"/>
  <c r="P118"/>
  <c r="BI117"/>
  <c r="BH117"/>
  <c r="BG117"/>
  <c r="BF117"/>
  <c r="R117"/>
  <c r="Q117"/>
  <c r="X117"/>
  <c r="V117"/>
  <c r="T117"/>
  <c r="P117"/>
  <c r="K117" s="1"/>
  <c r="BE117" s="1"/>
  <c r="BI116"/>
  <c r="BH116"/>
  <c r="BG116"/>
  <c r="BF116"/>
  <c r="R116"/>
  <c r="Q116"/>
  <c r="X116"/>
  <c r="V116"/>
  <c r="T116"/>
  <c r="K116"/>
  <c r="BE116" s="1"/>
  <c r="P116"/>
  <c r="BK116" s="1"/>
  <c r="BI115"/>
  <c r="BH115"/>
  <c r="BG115"/>
  <c r="BF115"/>
  <c r="R115"/>
  <c r="Q115"/>
  <c r="X115"/>
  <c r="V115"/>
  <c r="T115"/>
  <c r="BK115"/>
  <c r="P115"/>
  <c r="K115" s="1"/>
  <c r="BE115" s="1"/>
  <c r="BI114"/>
  <c r="BH114"/>
  <c r="BG114"/>
  <c r="BF114"/>
  <c r="R114"/>
  <c r="Q114"/>
  <c r="X114"/>
  <c r="V114"/>
  <c r="T114"/>
  <c r="BK114"/>
  <c r="K114"/>
  <c r="BE114" s="1"/>
  <c r="P114"/>
  <c r="BI113"/>
  <c r="BH113"/>
  <c r="BG113"/>
  <c r="BF113"/>
  <c r="R113"/>
  <c r="Q113"/>
  <c r="X113"/>
  <c r="V113"/>
  <c r="T113"/>
  <c r="P113"/>
  <c r="K113" s="1"/>
  <c r="BE113" s="1"/>
  <c r="BI112"/>
  <c r="BH112"/>
  <c r="BG112"/>
  <c r="BF112"/>
  <c r="R112"/>
  <c r="Q112"/>
  <c r="X112"/>
  <c r="V112"/>
  <c r="T112"/>
  <c r="K112"/>
  <c r="BE112" s="1"/>
  <c r="P112"/>
  <c r="BK112" s="1"/>
  <c r="BI111"/>
  <c r="BH111"/>
  <c r="BG111"/>
  <c r="BF111"/>
  <c r="R111"/>
  <c r="Q111"/>
  <c r="X111"/>
  <c r="V111"/>
  <c r="T111"/>
  <c r="BK111"/>
  <c r="P111"/>
  <c r="K111" s="1"/>
  <c r="BE111" s="1"/>
  <c r="BI110"/>
  <c r="BH110"/>
  <c r="BG110"/>
  <c r="BF110"/>
  <c r="R110"/>
  <c r="Q110"/>
  <c r="X110"/>
  <c r="V110"/>
  <c r="T110"/>
  <c r="BK110"/>
  <c r="K110"/>
  <c r="BE110" s="1"/>
  <c r="P110"/>
  <c r="BI109"/>
  <c r="BH109"/>
  <c r="BG109"/>
  <c r="BF109"/>
  <c r="R109"/>
  <c r="Q109"/>
  <c r="X109"/>
  <c r="V109"/>
  <c r="T109"/>
  <c r="P109"/>
  <c r="K109" s="1"/>
  <c r="BE109" s="1"/>
  <c r="BI108"/>
  <c r="BH108"/>
  <c r="BG108"/>
  <c r="BF108"/>
  <c r="R108"/>
  <c r="Q108"/>
  <c r="X108"/>
  <c r="V108"/>
  <c r="T108"/>
  <c r="K108"/>
  <c r="BE108" s="1"/>
  <c r="P108"/>
  <c r="BK108" s="1"/>
  <c r="BI107"/>
  <c r="BH107"/>
  <c r="BG107"/>
  <c r="BF107"/>
  <c r="R107"/>
  <c r="Q107"/>
  <c r="X107"/>
  <c r="V107"/>
  <c r="T107"/>
  <c r="BK107"/>
  <c r="P107"/>
  <c r="K107" s="1"/>
  <c r="BE107" s="1"/>
  <c r="BI106"/>
  <c r="BH106"/>
  <c r="BG106"/>
  <c r="BF106"/>
  <c r="R106"/>
  <c r="Q106"/>
  <c r="X106"/>
  <c r="V106"/>
  <c r="T106"/>
  <c r="BK106"/>
  <c r="K106"/>
  <c r="BE106" s="1"/>
  <c r="P106"/>
  <c r="BI105"/>
  <c r="BH105"/>
  <c r="BG105"/>
  <c r="BF105"/>
  <c r="R105"/>
  <c r="Q105"/>
  <c r="X105"/>
  <c r="V105"/>
  <c r="T105"/>
  <c r="P105"/>
  <c r="K105" s="1"/>
  <c r="BE105" s="1"/>
  <c r="BI104"/>
  <c r="BH104"/>
  <c r="BG104"/>
  <c r="BF104"/>
  <c r="R104"/>
  <c r="Q104"/>
  <c r="X104"/>
  <c r="V104"/>
  <c r="T104"/>
  <c r="K104"/>
  <c r="BE104" s="1"/>
  <c r="P104"/>
  <c r="BK104" s="1"/>
  <c r="BI103"/>
  <c r="BH103"/>
  <c r="BG103"/>
  <c r="BF103"/>
  <c r="R103"/>
  <c r="Q103"/>
  <c r="X103"/>
  <c r="V103"/>
  <c r="T103"/>
  <c r="BK103"/>
  <c r="P103"/>
  <c r="K103" s="1"/>
  <c r="BE103" s="1"/>
  <c r="BI102"/>
  <c r="BH102"/>
  <c r="BG102"/>
  <c r="BF102"/>
  <c r="R102"/>
  <c r="R101" s="1"/>
  <c r="J61" s="1"/>
  <c r="Q102"/>
  <c r="Q101" s="1"/>
  <c r="I61" s="1"/>
  <c r="X102"/>
  <c r="X101" s="1"/>
  <c r="V102"/>
  <c r="V101" s="1"/>
  <c r="T102"/>
  <c r="T101" s="1"/>
  <c r="BK102"/>
  <c r="K102"/>
  <c r="BE102" s="1"/>
  <c r="P102"/>
  <c r="BI99"/>
  <c r="F36" s="1"/>
  <c r="BF52" i="1" s="1"/>
  <c r="BF51" s="1"/>
  <c r="W30" s="1"/>
  <c r="BH99" i="2"/>
  <c r="F35" s="1"/>
  <c r="BE52" i="1" s="1"/>
  <c r="BE51" s="1"/>
  <c r="BG99" i="2"/>
  <c r="F34" s="1"/>
  <c r="BD52" i="1" s="1"/>
  <c r="BD51" s="1"/>
  <c r="BF99" i="2"/>
  <c r="F33" s="1"/>
  <c r="BC52" i="1" s="1"/>
  <c r="BC51" s="1"/>
  <c r="R99" i="2"/>
  <c r="R98" s="1"/>
  <c r="Q99"/>
  <c r="Q98" s="1"/>
  <c r="X99"/>
  <c r="X98" s="1"/>
  <c r="X97" s="1"/>
  <c r="X96" s="1"/>
  <c r="V99"/>
  <c r="V98" s="1"/>
  <c r="V97" s="1"/>
  <c r="T99"/>
  <c r="T98" s="1"/>
  <c r="BK99"/>
  <c r="BK98" s="1"/>
  <c r="K99"/>
  <c r="BE99" s="1"/>
  <c r="P99"/>
  <c r="J92"/>
  <c r="F92"/>
  <c r="F90"/>
  <c r="E88"/>
  <c r="J53"/>
  <c r="F53"/>
  <c r="F51"/>
  <c r="E49"/>
  <c r="J18"/>
  <c r="E18"/>
  <c r="F54" s="1"/>
  <c r="J17"/>
  <c r="J12"/>
  <c r="J90" s="1"/>
  <c r="E7"/>
  <c r="E47" s="1"/>
  <c r="AU51" i="1"/>
  <c r="L47"/>
  <c r="AM46"/>
  <c r="L46"/>
  <c r="AM44"/>
  <c r="L44"/>
  <c r="L42"/>
  <c r="L41"/>
  <c r="W29" l="1"/>
  <c r="BA51"/>
  <c r="W28"/>
  <c r="AZ51"/>
  <c r="J60" i="2"/>
  <c r="J65"/>
  <c r="R191"/>
  <c r="J64" s="1"/>
  <c r="R209"/>
  <c r="J69" s="1"/>
  <c r="J70"/>
  <c r="I76"/>
  <c r="Q233"/>
  <c r="I75" s="1"/>
  <c r="T97"/>
  <c r="T96" s="1"/>
  <c r="AW52" i="1" s="1"/>
  <c r="AW51" s="1"/>
  <c r="T209" i="2"/>
  <c r="I60"/>
  <c r="I65"/>
  <c r="Q191"/>
  <c r="I64" s="1"/>
  <c r="Q209"/>
  <c r="I69" s="1"/>
  <c r="I70"/>
  <c r="BK199"/>
  <c r="K199" s="1"/>
  <c r="K67" s="1"/>
  <c r="K98"/>
  <c r="K60" s="1"/>
  <c r="K32"/>
  <c r="AX52" i="1" s="1"/>
  <c r="AV52" s="1"/>
  <c r="F32" i="2"/>
  <c r="BB52" i="1" s="1"/>
  <c r="BB51" s="1"/>
  <c r="BK192" i="2"/>
  <c r="W27" i="1"/>
  <c r="AY51"/>
  <c r="AK27" s="1"/>
  <c r="R233" i="2"/>
  <c r="J75" s="1"/>
  <c r="J76"/>
  <c r="BK185"/>
  <c r="K185" s="1"/>
  <c r="K62" s="1"/>
  <c r="V209"/>
  <c r="V96" s="1"/>
  <c r="J51"/>
  <c r="F93"/>
  <c r="BK105"/>
  <c r="BK101" s="1"/>
  <c r="BK109"/>
  <c r="BK113"/>
  <c r="BK117"/>
  <c r="BK121"/>
  <c r="BK125"/>
  <c r="BK129"/>
  <c r="BK133"/>
  <c r="BK137"/>
  <c r="BK141"/>
  <c r="BK145"/>
  <c r="BK149"/>
  <c r="BK153"/>
  <c r="BK157"/>
  <c r="BK161"/>
  <c r="BK165"/>
  <c r="BK169"/>
  <c r="BK173"/>
  <c r="BK177"/>
  <c r="BK182"/>
  <c r="BK188"/>
  <c r="BK190"/>
  <c r="BK189" s="1"/>
  <c r="K189" s="1"/>
  <c r="K63" s="1"/>
  <c r="BK194"/>
  <c r="BK196"/>
  <c r="BK195" s="1"/>
  <c r="K195" s="1"/>
  <c r="K66" s="1"/>
  <c r="BK202"/>
  <c r="BK208"/>
  <c r="BK204" s="1"/>
  <c r="K204" s="1"/>
  <c r="K68" s="1"/>
  <c r="BK212"/>
  <c r="BK210" s="1"/>
  <c r="BK224"/>
  <c r="BK228"/>
  <c r="BK232"/>
  <c r="BK220" s="1"/>
  <c r="K220" s="1"/>
  <c r="K74" s="1"/>
  <c r="BK236"/>
  <c r="BK234" s="1"/>
  <c r="BK240"/>
  <c r="K33"/>
  <c r="AY52" i="1" s="1"/>
  <c r="E86" i="2"/>
  <c r="K234" l="1"/>
  <c r="K76" s="1"/>
  <c r="BK233"/>
  <c r="K233" s="1"/>
  <c r="K75" s="1"/>
  <c r="K210"/>
  <c r="K70" s="1"/>
  <c r="BK209"/>
  <c r="K209" s="1"/>
  <c r="K69" s="1"/>
  <c r="K101"/>
  <c r="K61" s="1"/>
  <c r="BK97"/>
  <c r="K192"/>
  <c r="K65" s="1"/>
  <c r="BK191"/>
  <c r="K191" s="1"/>
  <c r="K64" s="1"/>
  <c r="AX51" i="1"/>
  <c r="W26"/>
  <c r="Q97" i="2"/>
  <c r="R97"/>
  <c r="K97" l="1"/>
  <c r="K59" s="1"/>
  <c r="BK96"/>
  <c r="K96" s="1"/>
  <c r="Q96"/>
  <c r="I58" s="1"/>
  <c r="K27" s="1"/>
  <c r="AS52" i="1" s="1"/>
  <c r="AS51" s="1"/>
  <c r="I59" i="2"/>
  <c r="R96"/>
  <c r="J58" s="1"/>
  <c r="K28" s="1"/>
  <c r="AT52" i="1" s="1"/>
  <c r="AT51" s="1"/>
  <c r="J59" i="2"/>
  <c r="AK26" i="1"/>
  <c r="AV51"/>
  <c r="K29" i="2" l="1"/>
  <c r="K58"/>
  <c r="AG52" i="1" l="1"/>
  <c r="K38" i="2"/>
  <c r="AN52" i="1" l="1"/>
  <c r="AG51"/>
  <c r="AN51" l="1"/>
  <c r="AK23"/>
  <c r="AK32" s="1"/>
</calcChain>
</file>

<file path=xl/sharedStrings.xml><?xml version="1.0" encoding="utf-8"?>
<sst xmlns="http://schemas.openxmlformats.org/spreadsheetml/2006/main" count="2739" uniqueCount="862">
  <si>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</si>
  <si>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</si>
  <si>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</si>
  <si>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</si>
  <si>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</si>
  <si>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</si>
  <si>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</si>
  <si>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True</t>
  </si>
  <si>
    <t>{556496b3-8b8f-456d-a8cf-4bc4e6ccb99e}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</si>
  <si>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</si>
  <si>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</si>
  <si>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</si>
  <si>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</si>
  <si>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</si>
  <si>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</si>
  <si>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</si>
  <si>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</si>
  <si>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VK-PD-002-17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</si>
  <si>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</si>
  <si>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</si>
  <si>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Bezbariérovost školy Pňovice - přístavba výtahu</t>
  </si>
  <si>
    <t>KSO:</t>
  </si>
  <si>
    <t/>
  </si>
  <si>
    <t>CC-CZ:</t>
  </si>
  <si>
    <t>Místo:</t>
  </si>
  <si>
    <t>Pňovice</t>
  </si>
  <si>
    <t>Datum:</t>
  </si>
  <si>
    <t>17. 1. 2017</t>
  </si>
  <si>
    <t>Zadavatel:</t>
  </si>
  <si>
    <t>IČ:</t>
  </si>
  <si>
    <t>00635731</t>
  </si>
  <si>
    <t>Obec Pňovice</t>
  </si>
  <si>
    <t>DIČ:</t>
  </si>
  <si>
    <t>CZ00635731</t>
  </si>
  <si>
    <t>Uchazeč:</t>
  </si>
  <si>
    <t>Vyplň údaj</t>
  </si>
  <si>
    <t>Projektant:</t>
  </si>
  <si>
    <t>66909431</t>
  </si>
  <si>
    <t>Viktor Králík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</si>
  <si>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</si>
  <si>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</si>
  <si>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</si>
  <si>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</si>
  <si>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</si>
  <si>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</si>
  <si>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</si>
  <si>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</si>
  <si>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</si>
  <si>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</si>
  <si>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</si>
  <si>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</si>
  <si>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</si>
  <si>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</si>
  <si>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</si>
  <si>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</si>
  <si>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</si>
  <si>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</si>
  <si>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</si>
  <si>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</si>
  <si>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</si>
  <si>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</si>
  <si>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</si>
  <si>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</si>
  <si>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</si>
  <si>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</si>
  <si>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</si>
  <si>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</si>
  <si>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</si>
  <si>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</si>
  <si>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</si>
  <si>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</si>
  <si>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</si>
  <si>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</si>
  <si>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</si>
  <si>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</si>
  <si>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</si>
  <si>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</si>
  <si>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</si>
  <si>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</si>
  <si>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</si>
  <si>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</si>
  <si>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</si>
  <si>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D.1.4.g. - Zařízení silnoproudé elektrotechniky</t>
  </si>
  <si>
    <t>STA</t>
  </si>
  <si>
    <t>1</t>
  </si>
  <si>
    <t>{0e9a47d2-dc79-4c7f-93a2-138876d52cf1}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</si>
  <si>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</si>
  <si>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</si>
  <si>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</si>
  <si>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</si>
  <si>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</si>
  <si>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</si>
  <si>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</si>
  <si>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</si>
  <si>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D.1.4.g. - Zařízení silnoproudé elektrotechniky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</si>
  <si>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</si>
  <si>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</si>
  <si>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</si>
  <si>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</si>
  <si>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</si>
  <si>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</si>
  <si>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</si>
  <si>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</si>
  <si>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</si>
  <si>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PSV - Práce a dodávky PSV</t>
  </si>
  <si>
    <t xml:space="preserve">    740 - Elektromontáže - zkoušky a revize</t>
  </si>
  <si>
    <t xml:space="preserve">    741 - Elektroinstalace - silnoproud</t>
  </si>
  <si>
    <t xml:space="preserve">    742 - Elektroinstalace - slaboproud</t>
  </si>
  <si>
    <t xml:space="preserve">    749 - Elektromontáže - ostatní práce a konstrukce</t>
  </si>
  <si>
    <t xml:space="preserve">    750 - Rozvaděče</t>
  </si>
  <si>
    <t xml:space="preserve">      001 - Doplnění rozvaděče RMS</t>
  </si>
  <si>
    <t xml:space="preserve">      002 - Doplnění rozvaděče R1</t>
  </si>
  <si>
    <t xml:space="preserve">      003 - Doplnění rozvaděče R4</t>
  </si>
  <si>
    <t xml:space="preserve">      004 - Doplnění rozvaděče R6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</si>
  <si>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</si>
  <si>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</si>
  <si>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</si>
  <si>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</si>
  <si>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</si>
  <si>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 xml:space="preserve">    VRN9 - Ostatní náklady</t>
  </si>
  <si>
    <t>N00 - Nepojmenované práce</t>
  </si>
  <si>
    <t xml:space="preserve">    N01 - Text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</si>
  <si>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</si>
  <si>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</si>
  <si>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</si>
  <si>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</si>
  <si>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</si>
  <si>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</si>
  <si>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</si>
  <si>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</si>
  <si>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</si>
  <si>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</si>
  <si>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</si>
  <si>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</si>
  <si>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</si>
  <si>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</si>
  <si>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</si>
  <si>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</si>
  <si>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</si>
  <si>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</si>
  <si>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</si>
  <si>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</si>
  <si>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</si>
  <si>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740</t>
  </si>
  <si>
    <t>Elektromontáže - zkoušky a revize</t>
  </si>
  <si>
    <t>K</t>
  </si>
  <si>
    <t>741810002</t>
  </si>
  <si>
    <t>Zkoušky a prohlídky elektrických rozvodů a zařízení celková prohlídka a vyhotovení revizní zprávy pro objem montážních prací přes 100 do 500 tis. Kč</t>
  </si>
  <si>
    <t>kus</t>
  </si>
  <si>
    <t>CS ÚRS 2017 01</t>
  </si>
  <si>
    <t>16</t>
  </si>
  <si>
    <t>653287517</t>
  </si>
  <si>
    <t>P</t>
  </si>
  <si>
    <t>Poznámka k položce:
Provedení výchozí revize elektroinstalace</t>
  </si>
  <si>
    <t>741</t>
  </si>
  <si>
    <t>Elektroinstalace - silnoproud</t>
  </si>
  <si>
    <t>741110001</t>
  </si>
  <si>
    <t>Montáž trubek elektroinstalačních s nasunutím nebo našroubováním do krabic plastových tuhých, uložených pevně, vnější D přes 16 do 23 mm</t>
  </si>
  <si>
    <t>m</t>
  </si>
  <si>
    <t>-1816157790</t>
  </si>
  <si>
    <t>3</t>
  </si>
  <si>
    <t>M</t>
  </si>
  <si>
    <t>99921070310</t>
  </si>
  <si>
    <t>trubka tuhá isofix-EL-F 20 320N šedá</t>
  </si>
  <si>
    <t>32</t>
  </si>
  <si>
    <t>-1660578335</t>
  </si>
  <si>
    <t>4</t>
  </si>
  <si>
    <t>99921071010</t>
  </si>
  <si>
    <t>příchytka clipfix 20 šedá</t>
  </si>
  <si>
    <t>ks</t>
  </si>
  <si>
    <t>-2063303679</t>
  </si>
  <si>
    <t>5</t>
  </si>
  <si>
    <t>741110053</t>
  </si>
  <si>
    <t>Montáž trubek elektroinstalačních s nasunutím nebo našroubováním do krabic plastových ohebných, uložených volně, vnější D přes 35 mm</t>
  </si>
  <si>
    <t>1826430804</t>
  </si>
  <si>
    <t>6</t>
  </si>
  <si>
    <t>99921011510</t>
  </si>
  <si>
    <t>trubka KF 09050-BA kopoflex červená</t>
  </si>
  <si>
    <t>-116639742</t>
  </si>
  <si>
    <t>7</t>
  </si>
  <si>
    <t>741110141</t>
  </si>
  <si>
    <t>Montáž trubek pancéřových elektroinstalačních s nasunutím nebo našroubováním do krabic kovových tuhých závitových, uložených pevně, D přes 13,5 do 16 mm</t>
  </si>
  <si>
    <t>722817297</t>
  </si>
  <si>
    <t>8</t>
  </si>
  <si>
    <t>99921010040</t>
  </si>
  <si>
    <t>trubka 6016 ZNM-S ocelová zinek</t>
  </si>
  <si>
    <t>-1214349098</t>
  </si>
  <si>
    <t>9</t>
  </si>
  <si>
    <t>99921010190</t>
  </si>
  <si>
    <t>vývodka 4816/P-KB rovná vnější</t>
  </si>
  <si>
    <t>468112228</t>
  </si>
  <si>
    <t>10</t>
  </si>
  <si>
    <t>99921018565</t>
  </si>
  <si>
    <t>koleno 6116 ZNM-S</t>
  </si>
  <si>
    <t>741108601</t>
  </si>
  <si>
    <t>11</t>
  </si>
  <si>
    <t>741110511</t>
  </si>
  <si>
    <t>Montáž lišt a kanálků elektroinstalačních se spojkami, ohyby a rohy a s nasunutím do krabic vkládacích s víčkem, šířky do 60 mm</t>
  </si>
  <si>
    <t>-563113127</t>
  </si>
  <si>
    <t>12</t>
  </si>
  <si>
    <t>99920011780</t>
  </si>
  <si>
    <t>lišta LHD 40x40HF-HD 2m bezhalogenová</t>
  </si>
  <si>
    <t>-1954836794</t>
  </si>
  <si>
    <t>13</t>
  </si>
  <si>
    <t>99920011506</t>
  </si>
  <si>
    <t>tvarovky a kryty lišty</t>
  </si>
  <si>
    <t>-457428054</t>
  </si>
  <si>
    <t>14</t>
  </si>
  <si>
    <t>741112061</t>
  </si>
  <si>
    <t>Montáž krabic elektroinstalačních bez napojení na trubky a lišty, demontáže a montáže víčka a přístroje přístrojových zapuštěných plastových kruhových</t>
  </si>
  <si>
    <t>-554176861</t>
  </si>
  <si>
    <t>99924010020</t>
  </si>
  <si>
    <t>krabice KU 68-1901-KA</t>
  </si>
  <si>
    <t>476853104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</si>
  <si>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</si>
  <si>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</si>
  <si>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851639042</t>
  </si>
  <si>
    <t>17</t>
  </si>
  <si>
    <t>99924010052</t>
  </si>
  <si>
    <t>krabice universální UK1SZH+VUK1+SV1 (KU 68/2-1903)</t>
  </si>
  <si>
    <t>-1637051318</t>
  </si>
  <si>
    <t>18</t>
  </si>
  <si>
    <t>741112301</t>
  </si>
  <si>
    <t>Montáž krabic pancéřových bez napojení na trubky a lišty a demontáže a montáže víčka rozvodek se zapojením vodičů na svorkovnici plastových čtyřhranných, vel. 117x117 mm</t>
  </si>
  <si>
    <t>1535899915</t>
  </si>
  <si>
    <t>19</t>
  </si>
  <si>
    <t>99995280881</t>
  </si>
  <si>
    <t>krabice KSK 100-KA sv.šedá</t>
  </si>
  <si>
    <t>-631965733</t>
  </si>
  <si>
    <t>20</t>
  </si>
  <si>
    <t>99995298576</t>
  </si>
  <si>
    <t>svorkovnice S-KSK 1-KB do krabic KSK 5-polová</t>
  </si>
  <si>
    <t>-1006781408</t>
  </si>
  <si>
    <t>741122016</t>
  </si>
  <si>
    <t>Montáž kabelů měděných bez ukončení uložených pod omítku plných kulatých (CYKY), počtu a průřezu žil 3x2,5 až 6 mm2</t>
  </si>
  <si>
    <t>-2036724857</t>
  </si>
  <si>
    <t>22</t>
  </si>
  <si>
    <t>99903000195</t>
  </si>
  <si>
    <t>kabel CYKY-J 3x2,5</t>
  </si>
  <si>
    <t>266177915</t>
  </si>
  <si>
    <t>23</t>
  </si>
  <si>
    <t>741122024</t>
  </si>
  <si>
    <t>Montáž kabelů měděných bez ukončení uložených pod omítku plných kulatých (CYKY), počtu a průřezu žil 4x10 mm2</t>
  </si>
  <si>
    <t>825901568</t>
  </si>
  <si>
    <t>24</t>
  </si>
  <si>
    <t>99903000330</t>
  </si>
  <si>
    <t>kabel CYKY-J 4x10</t>
  </si>
  <si>
    <t>290456477</t>
  </si>
  <si>
    <t>25</t>
  </si>
  <si>
    <t>741122031</t>
  </si>
  <si>
    <t>Montáž kabelů měděných bez ukončení uložených pod omítku plných kulatých (CYKY), počtu a průřezu žil 5x1,5 až 2,5 mm2</t>
  </si>
  <si>
    <t>-1279467924</t>
  </si>
  <si>
    <t>26</t>
  </si>
  <si>
    <t>99903000365</t>
  </si>
  <si>
    <t>kabel CYKY-J 5x2,5</t>
  </si>
  <si>
    <t>74747536</t>
  </si>
  <si>
    <t>27</t>
  </si>
  <si>
    <t>741310031</t>
  </si>
  <si>
    <t>Montáž spínačů jedno nebo dvoupólových nástěnných se zapojením vodičů, pro prostředí venkovní nebo mokré vypínačů, řazení 1-jednopólových</t>
  </si>
  <si>
    <t>941525820</t>
  </si>
  <si>
    <t>28</t>
  </si>
  <si>
    <t>99950111005</t>
  </si>
  <si>
    <t>spínač č.1 3558N-C01510 B Variant bílá IP54</t>
  </si>
  <si>
    <t>1493385926</t>
  </si>
  <si>
    <t>29</t>
  </si>
  <si>
    <t>741310042</t>
  </si>
  <si>
    <t>Montáž spínačů jedno nebo dvoupólových nástěnných se zapojením vodičů, pro prostředí venkovní nebo mokré přepínačů, řazení 6-střídavých</t>
  </si>
  <si>
    <t>1967015539</t>
  </si>
  <si>
    <t>30</t>
  </si>
  <si>
    <t>99950111012</t>
  </si>
  <si>
    <t>spínač č.6 3558N-C06510 B Variant bílá IP54</t>
  </si>
  <si>
    <t>-149316563</t>
  </si>
  <si>
    <t>31</t>
  </si>
  <si>
    <t>741310101</t>
  </si>
  <si>
    <t>Montáž spínačů jedno nebo dvoupólových polozapuštěných nebo zapuštěných se zapojením vodičů bezšroubové připojení vypínačů, řazení 1-jednopólových</t>
  </si>
  <si>
    <t>834650733</t>
  </si>
  <si>
    <t>9990000T1</t>
  </si>
  <si>
    <t>Tango č.1 - 3559-A01345, bezšroubový + 3901A-B10 + 3558A-A651</t>
  </si>
  <si>
    <t>-126997438</t>
  </si>
  <si>
    <t>33</t>
  </si>
  <si>
    <t>741310121</t>
  </si>
  <si>
    <t>Montáž spínačů jedno nebo dvoupólových polozapuštěných nebo zapuštěných se zapojením vodičů bezšroubové připojení přepínačů, řazení 5-sériových</t>
  </si>
  <si>
    <t>-1436280485</t>
  </si>
  <si>
    <t>34</t>
  </si>
  <si>
    <t>9990000T5</t>
  </si>
  <si>
    <t>Tango č.5 - 3559-A05345, bezšroubový + 3901A-B10 + 3558A-A652</t>
  </si>
  <si>
    <t>-62538639</t>
  </si>
  <si>
    <t>35</t>
  </si>
  <si>
    <t>741310122</t>
  </si>
  <si>
    <t>Montáž spínačů jedno nebo dvoupólových polozapuštěných nebo zapuštěných se zapojením vodičů bezšroubové připojení přepínačů, řazení 6-střídavých</t>
  </si>
  <si>
    <t>-321550037</t>
  </si>
  <si>
    <t>36</t>
  </si>
  <si>
    <t>9990000T6</t>
  </si>
  <si>
    <t>Tango č.6 - 3559-A06345, bezšroubový + 3901A-B10 + 3558A-A651</t>
  </si>
  <si>
    <t>344193382</t>
  </si>
  <si>
    <t>37</t>
  </si>
  <si>
    <t>741313002</t>
  </si>
  <si>
    <t>Montáž zásuvek domovních se zapojením vodičů bezšroubové připojení polozapuštěných nebo zapuštěných 10/16 A, provedení 2P + PE dvojí zapojení pro průběžnou montáž</t>
  </si>
  <si>
    <t>-1909121463</t>
  </si>
  <si>
    <t>38</t>
  </si>
  <si>
    <t>9990000Z1</t>
  </si>
  <si>
    <t>5519A-A02357 B, Tango zásuvka jednonásobná + 3901A-B10 rámeček</t>
  </si>
  <si>
    <t>-888368675</t>
  </si>
  <si>
    <t>39</t>
  </si>
  <si>
    <t>741313004</t>
  </si>
  <si>
    <t>Montáž zásuvek domovních se zapojením vodičů bezšroubové připojení polozapuštěných nebo zapuštěných 10/16 A, provedení 2x (2P + PE) dvojnásobná šikmá</t>
  </si>
  <si>
    <t>-1210373693</t>
  </si>
  <si>
    <t>40</t>
  </si>
  <si>
    <t>99952012251</t>
  </si>
  <si>
    <t>zásuvka dvoj. 5513A-C02357 B pootoč. Tango bílá</t>
  </si>
  <si>
    <t>-1534177320</t>
  </si>
  <si>
    <t>41</t>
  </si>
  <si>
    <t>741313083</t>
  </si>
  <si>
    <t>Montáž zásuvek domovních se zapojením vodičů šroubové připojení venkovní nebo mokré, provedení 2P + PE dvojí zapojení pro průběžnou montáž</t>
  </si>
  <si>
    <t>-1180516872</t>
  </si>
  <si>
    <t>42</t>
  </si>
  <si>
    <t>99950117373</t>
  </si>
  <si>
    <t>zásuvka 5518N-C02542 B Variant bílá popis. IP54</t>
  </si>
  <si>
    <t>2016638162</t>
  </si>
  <si>
    <t>43</t>
  </si>
  <si>
    <t>741370131</t>
  </si>
  <si>
    <t>Montáž svítidel žárovkových se zapojením vodičů průmyslových nástěnných přisazených 1 zdroj s košem</t>
  </si>
  <si>
    <t>-1782121733</t>
  </si>
  <si>
    <t>44</t>
  </si>
  <si>
    <t>1227263</t>
  </si>
  <si>
    <t>Svítidla klasická Interiérová klasická SVIT.MELISSA MAXI B SENZOR 60W/18W IP65</t>
  </si>
  <si>
    <t>KS</t>
  </si>
  <si>
    <t>1188630052</t>
  </si>
  <si>
    <t>45</t>
  </si>
  <si>
    <t>741371002</t>
  </si>
  <si>
    <t>Montáž svítidel zářivkových se zapojením vodičů bytových nebo společenských místností stropních přisazených 1 zdroj s krytem</t>
  </si>
  <si>
    <t>-2145173562</t>
  </si>
  <si>
    <t>46</t>
  </si>
  <si>
    <t>M005</t>
  </si>
  <si>
    <t>B - GRIFON GRIFON-LED-6280-4K</t>
  </si>
  <si>
    <t>1699962872</t>
  </si>
  <si>
    <t>47</t>
  </si>
  <si>
    <t>M006</t>
  </si>
  <si>
    <t>D - FALCON FALCON-158-AS</t>
  </si>
  <si>
    <t>1626460200</t>
  </si>
  <si>
    <t>48</t>
  </si>
  <si>
    <t>M001</t>
  </si>
  <si>
    <t>E - Svítidlo BRS, 4x12 LED, 4000 K,  kryt opál PMMA, IP40, prům. 300mm, 350mA , mikrovlnný senzor</t>
  </si>
  <si>
    <t>2113965746</t>
  </si>
  <si>
    <t>49</t>
  </si>
  <si>
    <t>741371004</t>
  </si>
  <si>
    <t>Montáž svítidel zářivkových se zapojením vodičů bytových nebo společenských místností stropních přisazených 2 zdroje s krytem</t>
  </si>
  <si>
    <t>1750711307</t>
  </si>
  <si>
    <t>50</t>
  </si>
  <si>
    <t>M004</t>
  </si>
  <si>
    <t>C - 8592040090254 FALCON-236-BAP-EP, 2x36W, IP20</t>
  </si>
  <si>
    <t>-1458780475</t>
  </si>
  <si>
    <t>51</t>
  </si>
  <si>
    <t>741371032</t>
  </si>
  <si>
    <t>Montáž svítidel zářivkových se zapojením vodičů bytových nebo společenských místností nástěnných přisazených 1 zdroj kompaktní</t>
  </si>
  <si>
    <t>820878980</t>
  </si>
  <si>
    <t>52</t>
  </si>
  <si>
    <t>M002</t>
  </si>
  <si>
    <t>N - 8592040042215 MULTIKOKR-108, 1x8W, 1h, IP42</t>
  </si>
  <si>
    <t>1593455281</t>
  </si>
  <si>
    <t>53</t>
  </si>
  <si>
    <t>M003</t>
  </si>
  <si>
    <t>N1 - 8592040042178 MULTIBASET-I-PC-111, 1x11W, 1h, 2G7</t>
  </si>
  <si>
    <t>881806836</t>
  </si>
  <si>
    <t>54</t>
  </si>
  <si>
    <t>741371102</t>
  </si>
  <si>
    <t>Montáž svítidel zářivkových se zapojením vodičů průmyslových stropních přisazených 1 zdroj s krytem</t>
  </si>
  <si>
    <t>424126175</t>
  </si>
  <si>
    <t>55</t>
  </si>
  <si>
    <t>M007</t>
  </si>
  <si>
    <t>A - 8592040186490 VIPET-LED-4100-136-4K, IP66</t>
  </si>
  <si>
    <t>1405033733</t>
  </si>
  <si>
    <t>56</t>
  </si>
  <si>
    <t>741410021</t>
  </si>
  <si>
    <t>Montáž uzemňovacího vedení s upevněním, propojením a připojením pomocí svorek v zemi s izolací spojů pásku průřezu do 120 mm2 v městské zástavbě</t>
  </si>
  <si>
    <t>275634472</t>
  </si>
  <si>
    <t>57</t>
  </si>
  <si>
    <t>99916011180</t>
  </si>
  <si>
    <t>pásek FeZn 30x4 zemnící (0,95kg/m)</t>
  </si>
  <si>
    <t>kg</t>
  </si>
  <si>
    <t>-1017855670</t>
  </si>
  <si>
    <t>58</t>
  </si>
  <si>
    <t>741410041</t>
  </si>
  <si>
    <t>Montáž uzemňovacího vedení s upevněním, propojením a připojením pomocí svorek v zemi s izolací spojů drátu nebo lana D do 10 mm v městské zástavbě</t>
  </si>
  <si>
    <t>1082955352</t>
  </si>
  <si>
    <t>59</t>
  </si>
  <si>
    <t>99916011150</t>
  </si>
  <si>
    <t>drát FeZn 10mm (0,62kg/m)</t>
  </si>
  <si>
    <t>-851763411</t>
  </si>
  <si>
    <t>60</t>
  </si>
  <si>
    <t>741410071</t>
  </si>
  <si>
    <t>Montáž uzemňovacího vedení s upevněním, propojením a připojením pomocí svorek doplňků ostatních konstrukcí vodičem průřezu do 16 mm2, uloženým volně nebo pod omítkou</t>
  </si>
  <si>
    <t>42723426</t>
  </si>
  <si>
    <t>61</t>
  </si>
  <si>
    <t>99901001100</t>
  </si>
  <si>
    <t>vodič H07V-K 16 zelenožlutý (CYA)</t>
  </si>
  <si>
    <t>-2145533776</t>
  </si>
  <si>
    <t>62</t>
  </si>
  <si>
    <t>99901001160</t>
  </si>
  <si>
    <t>vodič H07V-K 25 zelenožlutý (CYA)</t>
  </si>
  <si>
    <t>-459531204</t>
  </si>
  <si>
    <t>63</t>
  </si>
  <si>
    <t>741420022</t>
  </si>
  <si>
    <t>Montáž hromosvodného vedení svorek se 3 a více šrouby</t>
  </si>
  <si>
    <t>961208113</t>
  </si>
  <si>
    <t>64</t>
  </si>
  <si>
    <t>99916010330</t>
  </si>
  <si>
    <t>svorka SR 2b páska/páska</t>
  </si>
  <si>
    <t>-666562668</t>
  </si>
  <si>
    <t>65</t>
  </si>
  <si>
    <t>99916010340</t>
  </si>
  <si>
    <t>svorka SR 3a páska/drát</t>
  </si>
  <si>
    <t>101242153</t>
  </si>
  <si>
    <t>66</t>
  </si>
  <si>
    <t>99916010070</t>
  </si>
  <si>
    <t>svorka SZb zkušební</t>
  </si>
  <si>
    <t>20045339</t>
  </si>
  <si>
    <t>67</t>
  </si>
  <si>
    <t>741420031</t>
  </si>
  <si>
    <t>Montáž hromosvodného vedení svorek na potrubí D do 200 mm se zhotovením</t>
  </si>
  <si>
    <t>955042110</t>
  </si>
  <si>
    <t>68</t>
  </si>
  <si>
    <t>99916010230</t>
  </si>
  <si>
    <t>svorka ST x na potrubí dle průřezu potrubí</t>
  </si>
  <si>
    <t>-1290992085</t>
  </si>
  <si>
    <t>69</t>
  </si>
  <si>
    <t>1509927694</t>
  </si>
  <si>
    <t>70</t>
  </si>
  <si>
    <t>99914090410</t>
  </si>
  <si>
    <t>svorka zemnící ZSA 16 l131307 (BERNARD)</t>
  </si>
  <si>
    <t>-1387721640</t>
  </si>
  <si>
    <t>71</t>
  </si>
  <si>
    <t>99914090415</t>
  </si>
  <si>
    <t>páska Cu k ZSA 16 (50cm)</t>
  </si>
  <si>
    <t>-1876951470</t>
  </si>
  <si>
    <t>72</t>
  </si>
  <si>
    <t>741420054</t>
  </si>
  <si>
    <t>Montáž hromosvodného vedení ochranných prvků tvarování prvků</t>
  </si>
  <si>
    <t>-1331769024</t>
  </si>
  <si>
    <t>73</t>
  </si>
  <si>
    <t>741420083</t>
  </si>
  <si>
    <t>Montáž hromosvodného vedení doplňků štítků k označení svodů</t>
  </si>
  <si>
    <t>-2051551117</t>
  </si>
  <si>
    <t>74</t>
  </si>
  <si>
    <t>99916011305</t>
  </si>
  <si>
    <t>štítek označení 0-9</t>
  </si>
  <si>
    <t>958379044</t>
  </si>
  <si>
    <t>75</t>
  </si>
  <si>
    <t>99916011340</t>
  </si>
  <si>
    <t>štítek označení - uzemnění</t>
  </si>
  <si>
    <t>468014894</t>
  </si>
  <si>
    <t>76</t>
  </si>
  <si>
    <t>741420085</t>
  </si>
  <si>
    <t>Montáž hromosvodného vedení doplňků ochrana zemního spoje proti korozi</t>
  </si>
  <si>
    <t>370395806</t>
  </si>
  <si>
    <t>77</t>
  </si>
  <si>
    <t>999556130</t>
  </si>
  <si>
    <t xml:space="preserve">Protikorozní páska, B 100mm L 10m_x000D_
</t>
  </si>
  <si>
    <t>-615794446</t>
  </si>
  <si>
    <t>78</t>
  </si>
  <si>
    <t>741811021</t>
  </si>
  <si>
    <t>Zkoušky a prohlídky rozvodných zařízení oživení jednoho pole rozváděče zhotoveného subdodavatelem v podmínkách externí montáže se složitou výstrojí</t>
  </si>
  <si>
    <t>-2003630468</t>
  </si>
  <si>
    <t>Poznámka k položce:
Zapojení a úprava a popis rozvaděčů RMS, R1, R4, R6</t>
  </si>
  <si>
    <t>79</t>
  </si>
  <si>
    <t>741812011</t>
  </si>
  <si>
    <t>Zkoušky vodičů a kabelů izolační kabelu silového do 1 kV, počtu a průřezu žil do 4x 25 mm2</t>
  </si>
  <si>
    <t>-1790988376</t>
  </si>
  <si>
    <t>80</t>
  </si>
  <si>
    <t>741820102</t>
  </si>
  <si>
    <t>Měření osvětlovacího zařízení intenzity osvětlení na pracovišti do 50 svítidel</t>
  </si>
  <si>
    <t>soubor</t>
  </si>
  <si>
    <t>-4429826</t>
  </si>
  <si>
    <t>81</t>
  </si>
  <si>
    <t>998741202</t>
  </si>
  <si>
    <t>Přesun hmot pro silnoproud stanovený procentní sazbou (%) z ceny vodorovná dopravní vzdálenost do 50 m v objektech výšky přes 6 do 12 m</t>
  </si>
  <si>
    <t>%</t>
  </si>
  <si>
    <t>-1668456119</t>
  </si>
  <si>
    <t>82</t>
  </si>
  <si>
    <t>998741292</t>
  </si>
  <si>
    <t>Přesun hmot pro silnoproud stanovený procentní sazbou (%) z ceny Příplatek k cenám za zvětšený přesun přes vymezenou největší dopravní vzdálenost do 100 m</t>
  </si>
  <si>
    <t>337186244</t>
  </si>
  <si>
    <t>83</t>
  </si>
  <si>
    <t>PM</t>
  </si>
  <si>
    <t>Přidružený materiál</t>
  </si>
  <si>
    <t>1469530874</t>
  </si>
  <si>
    <t>742</t>
  </si>
  <si>
    <t>Elektroinstalace - slaboproud</t>
  </si>
  <si>
    <t>84</t>
  </si>
  <si>
    <t>742410063</t>
  </si>
  <si>
    <t>Montáž rozhlasu reproduktoru nástěnného</t>
  </si>
  <si>
    <t>1888729503</t>
  </si>
  <si>
    <t>85</t>
  </si>
  <si>
    <t>742410063D</t>
  </si>
  <si>
    <t>43452316</t>
  </si>
  <si>
    <t>86</t>
  </si>
  <si>
    <t>742410152</t>
  </si>
  <si>
    <t>Montáž rozhlasu reproduktoru vytvoření jedné hlášky nebo oznámení ve formátu mp3</t>
  </si>
  <si>
    <t>-1315164889</t>
  </si>
  <si>
    <t>749</t>
  </si>
  <si>
    <t>Elektromontáže - ostatní práce a konstrukce</t>
  </si>
  <si>
    <t>87</t>
  </si>
  <si>
    <t>7490000011</t>
  </si>
  <si>
    <t>Materiál pro úpravu rozvaděčů (kryty, popisky, atd.)</t>
  </si>
  <si>
    <t>soub</t>
  </si>
  <si>
    <t>591628017</t>
  </si>
  <si>
    <t>750</t>
  </si>
  <si>
    <t>Rozvaděče</t>
  </si>
  <si>
    <t>Doplnění rozvaděče RMS</t>
  </si>
  <si>
    <t>88</t>
  </si>
  <si>
    <t>M008</t>
  </si>
  <si>
    <t>RSA 10 A Řadová svornice</t>
  </si>
  <si>
    <t>-1592211423</t>
  </si>
  <si>
    <t>89</t>
  </si>
  <si>
    <t>M009</t>
  </si>
  <si>
    <t>LTN-25C-3 Jistič</t>
  </si>
  <si>
    <t>Ks</t>
  </si>
  <si>
    <t>1153979130</t>
  </si>
  <si>
    <t>002</t>
  </si>
  <si>
    <t>Doplnění rozvaděče R1</t>
  </si>
  <si>
    <t>90</t>
  </si>
  <si>
    <t>M010</t>
  </si>
  <si>
    <t>RSA 2,5A Řadová svornice</t>
  </si>
  <si>
    <t>-720206373</t>
  </si>
  <si>
    <t>91</t>
  </si>
  <si>
    <t>M011</t>
  </si>
  <si>
    <t>PS-LS-1100 Pomocný spínač</t>
  </si>
  <si>
    <t>-1139578429</t>
  </si>
  <si>
    <t>92</t>
  </si>
  <si>
    <t>M012</t>
  </si>
  <si>
    <t>LTN-10B-1 Jistič</t>
  </si>
  <si>
    <t>2041719471</t>
  </si>
  <si>
    <t>003</t>
  </si>
  <si>
    <t>Doplnění rozvaděče R4</t>
  </si>
  <si>
    <t>93</t>
  </si>
  <si>
    <t>1418314944</t>
  </si>
  <si>
    <t>94</t>
  </si>
  <si>
    <t>435047303</t>
  </si>
  <si>
    <t>95</t>
  </si>
  <si>
    <t>-1553130658</t>
  </si>
  <si>
    <t>96</t>
  </si>
  <si>
    <t>M013</t>
  </si>
  <si>
    <t>LTN-16B-1 Jistič</t>
  </si>
  <si>
    <t>406401765</t>
  </si>
  <si>
    <t>004</t>
  </si>
  <si>
    <t>Doplnění rozvaděče R6</t>
  </si>
  <si>
    <t>97</t>
  </si>
  <si>
    <t>-579291539</t>
  </si>
  <si>
    <t>98</t>
  </si>
  <si>
    <t>M014</t>
  </si>
  <si>
    <t>OLI-10B-1N-030AC Proudový chránič s nadproudovou ochranou</t>
  </si>
  <si>
    <t>-1415698731</t>
  </si>
  <si>
    <t>99</t>
  </si>
  <si>
    <t>M015</t>
  </si>
  <si>
    <t>OLI-16B-1N-030AC Proudový chránič s nadproudovou ochranou</t>
  </si>
  <si>
    <t>1650770193</t>
  </si>
  <si>
    <t>100</t>
  </si>
  <si>
    <t>M016</t>
  </si>
  <si>
    <t>PS-LT-1100-K Pomocný spínač</t>
  </si>
  <si>
    <t>1749649869</t>
  </si>
  <si>
    <t>VRN</t>
  </si>
  <si>
    <t>Vedlejší rozpočtové náklady</t>
  </si>
  <si>
    <t>VRN1</t>
  </si>
  <si>
    <t>Průzkumné, geodetické a projektové práce</t>
  </si>
  <si>
    <t>101</t>
  </si>
  <si>
    <t>013254000</t>
  </si>
  <si>
    <t>Průzkumné, geodetické a projektové práce projektové práce dokumentace stavby (výkresová a textová) skutečného provedení stavby</t>
  </si>
  <si>
    <t>1024</t>
  </si>
  <si>
    <t>203303237</t>
  </si>
  <si>
    <t>102</t>
  </si>
  <si>
    <t>013334000</t>
  </si>
  <si>
    <t>Průzkumné, geodetické a projektové práce projektové práce náklady na ocenění stavby prováděcí rozpočet</t>
  </si>
  <si>
    <t>61567640</t>
  </si>
  <si>
    <t>103</t>
  </si>
  <si>
    <t>013354000</t>
  </si>
  <si>
    <t>Průzkumné, geodetické a projektové práce projektové práce náklady na ocenění stavby rozpočet skutečného provedení stavby</t>
  </si>
  <si>
    <t>-970941134</t>
  </si>
  <si>
    <t>VRN4</t>
  </si>
  <si>
    <t>Inženýrská činnost</t>
  </si>
  <si>
    <t>104</t>
  </si>
  <si>
    <t>043002000</t>
  </si>
  <si>
    <t>Hlavní tituly průvodních činností a nákladů inženýrská činnost zkoušky a ostatní měření</t>
  </si>
  <si>
    <t>-457840732</t>
  </si>
  <si>
    <t>VRN6</t>
  </si>
  <si>
    <t>Územní vlivy</t>
  </si>
  <si>
    <t>105</t>
  </si>
  <si>
    <t>065002000</t>
  </si>
  <si>
    <t>Hlavní tituly průvodních činností a nákladů územní vlivy mimostaveništní doprava materiálů a výrobků</t>
  </si>
  <si>
    <t>1118131250</t>
  </si>
  <si>
    <t>VRN8</t>
  </si>
  <si>
    <t>Přesun stavebních kapacit</t>
  </si>
  <si>
    <t>106</t>
  </si>
  <si>
    <t>081002000</t>
  </si>
  <si>
    <t>Hlavní tituly průvodních činností a nákladů další náklady na pracovníky denní doprava zaměstnanců na staveniště</t>
  </si>
  <si>
    <t>den</t>
  </si>
  <si>
    <t>1057946135</t>
  </si>
  <si>
    <t>VRN9</t>
  </si>
  <si>
    <t>Ostatní náklady</t>
  </si>
  <si>
    <t>107</t>
  </si>
  <si>
    <t>091003001</t>
  </si>
  <si>
    <t>Ostatní náklady související s objektem bez rozlišení - demontáže stávající elektroinstalace</t>
  </si>
  <si>
    <t>hod</t>
  </si>
  <si>
    <t>-1366093742</t>
  </si>
  <si>
    <t>108</t>
  </si>
  <si>
    <t>091003002</t>
  </si>
  <si>
    <t>Ostatní náklady související s objektem bez rozlišení -  stavební přípomoci</t>
  </si>
  <si>
    <t>715067954</t>
  </si>
  <si>
    <t>109</t>
  </si>
  <si>
    <t>091003003</t>
  </si>
  <si>
    <t>Ostatní náklady související s objektem bez rozlišení - napojení na stávající elektroinstalaci</t>
  </si>
  <si>
    <t>753488932</t>
  </si>
  <si>
    <t>110</t>
  </si>
  <si>
    <t>091003004</t>
  </si>
  <si>
    <t>Ostatní náklady související s objektem bez rozlišení - spolupráce s revizním technikem při revizi</t>
  </si>
  <si>
    <t>-689297056</t>
  </si>
  <si>
    <t>111</t>
  </si>
  <si>
    <t>091003005</t>
  </si>
  <si>
    <t>Ostatní náklady související s objektem bez rozlišení - spolupráce s ostatními profesemi, koordinace na stavbě</t>
  </si>
  <si>
    <t>1573219108</t>
  </si>
  <si>
    <t>112</t>
  </si>
  <si>
    <t>091003006</t>
  </si>
  <si>
    <t>Ostatní náklady související s objektem bez rozlišení - práce nespecifikované ceníkem</t>
  </si>
  <si>
    <t>-101555798</t>
  </si>
  <si>
    <t>113</t>
  </si>
  <si>
    <t>091003007</t>
  </si>
  <si>
    <t>Ostatní náklady související s objektem bez rozlišení  - úklid pracoviště</t>
  </si>
  <si>
    <t>-2018264418</t>
  </si>
  <si>
    <t>114</t>
  </si>
  <si>
    <t>091003011</t>
  </si>
  <si>
    <t>Ostatní náklady související s objektem bez rozlišení</t>
  </si>
  <si>
    <t>-689482109</t>
  </si>
  <si>
    <t>115</t>
  </si>
  <si>
    <t>091704002</t>
  </si>
  <si>
    <t>Ostatní náklady související s objektem Přezkoumání protokolu o určení vnějších vlivů dle ČSN 33 2000-5-51 ed. 3 před uvedením do provozu</t>
  </si>
  <si>
    <t>1538842670</t>
  </si>
  <si>
    <t>116</t>
  </si>
  <si>
    <t>091704003</t>
  </si>
  <si>
    <t>Ostatní náklady související s objektem Ekologická likvidace odpadu (doprava + poplatky za uskladnění)</t>
  </si>
  <si>
    <t>626363104</t>
  </si>
  <si>
    <t>117</t>
  </si>
  <si>
    <t>092103001</t>
  </si>
  <si>
    <t>Ostatní náklady související s provozem náklady na zkušební provoz</t>
  </si>
  <si>
    <t>-1535373814</t>
  </si>
  <si>
    <t>118</t>
  </si>
  <si>
    <t>092203000</t>
  </si>
  <si>
    <t>Ostatní náklady související s provozem náklady na zaškolení</t>
  </si>
  <si>
    <t>-531518503</t>
  </si>
  <si>
    <t>N00</t>
  </si>
  <si>
    <t>Nepojmenované práce</t>
  </si>
  <si>
    <t>N01</t>
  </si>
  <si>
    <t>Text</t>
  </si>
  <si>
    <t>119</t>
  </si>
  <si>
    <t>094000001</t>
  </si>
  <si>
    <t>Zhotovitel provede kontrolu tohoto seznamu prací a dle své odbornosti provede jeho doplnění, popř. jeho úpravu tak, aby byl kompletní a obsahoval všechny položky pro kompletní realizaci díla</t>
  </si>
  <si>
    <t>text</t>
  </si>
  <si>
    <t>330112195</t>
  </si>
  <si>
    <t>120</t>
  </si>
  <si>
    <t>094000002</t>
  </si>
  <si>
    <t>Doporučuji zejména délkové míry fakturovat dle skutečného provedení stavby. V tomto seznamu prací jsou délkové míry uvedeny jako orientační, dle výpisu nástavby AutoCad.</t>
  </si>
  <si>
    <t>524006362</t>
  </si>
  <si>
    <t>121</t>
  </si>
  <si>
    <t>094000003</t>
  </si>
  <si>
    <t>Veškerá svítidla budou oceněna včetně světelných zdrojů a poplatků za recyklaci</t>
  </si>
  <si>
    <t>-714075713</t>
  </si>
  <si>
    <t>122</t>
  </si>
  <si>
    <t>094000004</t>
  </si>
  <si>
    <t xml:space="preserve">KONKRÉTNÍ MATERIÁLY A VÝROBKY UVEDNÉ V PROJEKTOVÉ DOKUMENTACI URČUJÍ SPECIFIKACI POŽADOVANÝCH FYZIKÁLNÍCH, TECHNICKÝCH, ESTETICKÝCH A KVALITATIVNÍCH VLASTNOSTÍ (VIZ. TECHNICKÉ LISTY VÝROBKŮ), 
JEŽ MUSÍ SPLŇOVAT I PŘÍPADNÉ ALTERNATIVY. </t>
  </si>
  <si>
    <t>-207793069</t>
  </si>
  <si>
    <t>123</t>
  </si>
  <si>
    <t>094000005</t>
  </si>
  <si>
    <t xml:space="preserve">ZÁMĚNY MATERIÁLŮ A VÝROBKŮ JSOU AKCEPTOVATELNÉ ZA PŘEDPOKLADU, ŽE BUDOU TYTO VLASTNOSTI DODRŽENY BEZ VYVOLÁNÍ ZÁSADNÍ ZMĚNY V PROJEKTOVANÉM ŘEŠENÍ (bod 11) §44 ZÁKONA č.137/2006 Sb. DOPLNĚNÉ ZÁKONEM č.55/2012 Sb. </t>
  </si>
  <si>
    <t>215205684</t>
  </si>
  <si>
    <t>124</t>
  </si>
  <si>
    <t>094000006</t>
  </si>
  <si>
    <t xml:space="preserve">PŘIPOUŠTÍ SE POUŽITÍ I JINÝCH, KVALITATIVNĚ A TECHNICKY OBDOBNÝCH ŘEŠENÍ.
ZÁMĚNY JE NUTNÉ KONZULTOVAT S PROJEKTANTEM A AUTOREM ARCHITEKTONICKÉHO NÁVRHU A INVESTOREM.
</t>
  </si>
  <si>
    <t>-1781118816</t>
  </si>
  <si>
    <t>125</t>
  </si>
  <si>
    <t>094000007</t>
  </si>
  <si>
    <t>Rozpočet neobsahuje zemní práce a uvedení terénu do původního stavu - dodávka stavby</t>
  </si>
  <si>
    <t>-679458964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</si>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</sst>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5" fillId="0" borderId="18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28" fillId="3" borderId="0" xfId="1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30" fillId="0" borderId="16" xfId="0" applyNumberFormat="1" applyFont="1" applyBorder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0" fontId="34" fillId="0" borderId="28" xfId="0" applyFont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vertical="center" wrapText="1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" fillId="0" borderId="24" xfId="0" applyFont="1" applyBorder="1" applyAlignment="1" applyProtection="1">
      <alignment horizontal="center" vertical="center"/>
    </xf>
    <xf numFmtId="4" fontId="1" fillId="0" borderId="24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7</v>
      </c>
      <c r="BV1" s="19" t="s">
        <v>8</v>
      </c>
    </row>
    <row r="2" spans="1:74" ht="36.950000000000003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F2" s="343"/>
      <c r="BG2" s="343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G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5"/>
      <c r="AQ5" s="27"/>
      <c r="BG5" s="306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310" t="s">
        <v>20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5"/>
      <c r="AQ6" s="27"/>
      <c r="BG6" s="307"/>
      <c r="BS6" s="20" t="s">
        <v>9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23</v>
      </c>
      <c r="AL7" s="25"/>
      <c r="AM7" s="25"/>
      <c r="AN7" s="31" t="s">
        <v>22</v>
      </c>
      <c r="AO7" s="25"/>
      <c r="AP7" s="25"/>
      <c r="AQ7" s="27"/>
      <c r="BG7" s="307"/>
      <c r="BS7" s="20" t="s">
        <v>9</v>
      </c>
    </row>
    <row r="8" spans="1:74" ht="14.45" customHeight="1">
      <c r="B8" s="24"/>
      <c r="C8" s="25"/>
      <c r="D8" s="33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26</v>
      </c>
      <c r="AL8" s="25"/>
      <c r="AM8" s="25"/>
      <c r="AN8" s="34" t="s">
        <v>27</v>
      </c>
      <c r="AO8" s="25"/>
      <c r="AP8" s="25"/>
      <c r="AQ8" s="27"/>
      <c r="BG8" s="307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G9" s="307"/>
      <c r="BS9" s="20" t="s">
        <v>9</v>
      </c>
    </row>
    <row r="10" spans="1:74" ht="14.45" customHeight="1">
      <c r="B10" s="24"/>
      <c r="C10" s="25"/>
      <c r="D10" s="33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29</v>
      </c>
      <c r="AL10" s="25"/>
      <c r="AM10" s="25"/>
      <c r="AN10" s="31" t="s">
        <v>30</v>
      </c>
      <c r="AO10" s="25"/>
      <c r="AP10" s="25"/>
      <c r="AQ10" s="27"/>
      <c r="BG10" s="307"/>
      <c r="BS10" s="20" t="s">
        <v>9</v>
      </c>
    </row>
    <row r="11" spans="1:74" ht="18.399999999999999" customHeight="1">
      <c r="B11" s="24"/>
      <c r="C11" s="25"/>
      <c r="D11" s="25"/>
      <c r="E11" s="31" t="s">
        <v>31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32</v>
      </c>
      <c r="AL11" s="25"/>
      <c r="AM11" s="25"/>
      <c r="AN11" s="31" t="s">
        <v>33</v>
      </c>
      <c r="AO11" s="25"/>
      <c r="AP11" s="25"/>
      <c r="AQ11" s="27"/>
      <c r="BG11" s="307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G12" s="307"/>
      <c r="BS12" s="20" t="s">
        <v>9</v>
      </c>
    </row>
    <row r="13" spans="1:74" ht="14.45" customHeight="1">
      <c r="B13" s="24"/>
      <c r="C13" s="25"/>
      <c r="D13" s="33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29</v>
      </c>
      <c r="AL13" s="25"/>
      <c r="AM13" s="25"/>
      <c r="AN13" s="35" t="s">
        <v>35</v>
      </c>
      <c r="AO13" s="25"/>
      <c r="AP13" s="25"/>
      <c r="AQ13" s="27"/>
      <c r="BG13" s="307"/>
      <c r="BS13" s="20" t="s">
        <v>9</v>
      </c>
    </row>
    <row r="14" spans="1:74">
      <c r="B14" s="24"/>
      <c r="C14" s="25"/>
      <c r="D14" s="25"/>
      <c r="E14" s="311" t="s">
        <v>35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3" t="s">
        <v>32</v>
      </c>
      <c r="AL14" s="25"/>
      <c r="AM14" s="25"/>
      <c r="AN14" s="35" t="s">
        <v>35</v>
      </c>
      <c r="AO14" s="25"/>
      <c r="AP14" s="25"/>
      <c r="AQ14" s="27"/>
      <c r="BG14" s="307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G15" s="307"/>
      <c r="BS15" s="20" t="s">
        <v>6</v>
      </c>
    </row>
    <row r="16" spans="1:74" ht="14.45" customHeight="1">
      <c r="B16" s="24"/>
      <c r="C16" s="25"/>
      <c r="D16" s="33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29</v>
      </c>
      <c r="AL16" s="25"/>
      <c r="AM16" s="25"/>
      <c r="AN16" s="31" t="s">
        <v>37</v>
      </c>
      <c r="AO16" s="25"/>
      <c r="AP16" s="25"/>
      <c r="AQ16" s="27"/>
      <c r="BG16" s="307"/>
      <c r="BS16" s="20" t="s">
        <v>6</v>
      </c>
    </row>
    <row r="17" spans="2:71" ht="18.399999999999999" customHeight="1">
      <c r="B17" s="24"/>
      <c r="C17" s="25"/>
      <c r="D17" s="25"/>
      <c r="E17" s="31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32</v>
      </c>
      <c r="AL17" s="25"/>
      <c r="AM17" s="25"/>
      <c r="AN17" s="31" t="s">
        <v>22</v>
      </c>
      <c r="AO17" s="25"/>
      <c r="AP17" s="25"/>
      <c r="AQ17" s="27"/>
      <c r="BG17" s="307"/>
      <c r="BS17" s="20" t="s">
        <v>7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G18" s="307"/>
      <c r="BS18" s="20" t="s">
        <v>9</v>
      </c>
    </row>
    <row r="19" spans="2:71" ht="14.45" customHeight="1">
      <c r="B19" s="24"/>
      <c r="C19" s="25"/>
      <c r="D19" s="33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G19" s="307"/>
      <c r="BS19" s="20" t="s">
        <v>9</v>
      </c>
    </row>
    <row r="20" spans="2:71" ht="22.5" customHeight="1">
      <c r="B20" s="24"/>
      <c r="C20" s="25"/>
      <c r="D20" s="25"/>
      <c r="E20" s="313" t="s">
        <v>22</v>
      </c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25"/>
      <c r="AP20" s="25"/>
      <c r="AQ20" s="27"/>
      <c r="BG20" s="307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G21" s="307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G22" s="307"/>
    </row>
    <row r="23" spans="2:71" s="1" customFormat="1" ht="25.9" customHeight="1">
      <c r="B23" s="37"/>
      <c r="C23" s="38"/>
      <c r="D23" s="39" t="s">
        <v>40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14">
        <f>ROUND(AG51,2)</f>
        <v>0</v>
      </c>
      <c r="AL23" s="315"/>
      <c r="AM23" s="315"/>
      <c r="AN23" s="315"/>
      <c r="AO23" s="315"/>
      <c r="AP23" s="38"/>
      <c r="AQ23" s="41"/>
      <c r="BG23" s="307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G24" s="307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16" t="s">
        <v>41</v>
      </c>
      <c r="M25" s="316"/>
      <c r="N25" s="316"/>
      <c r="O25" s="316"/>
      <c r="P25" s="38"/>
      <c r="Q25" s="38"/>
      <c r="R25" s="38"/>
      <c r="S25" s="38"/>
      <c r="T25" s="38"/>
      <c r="U25" s="38"/>
      <c r="V25" s="38"/>
      <c r="W25" s="316" t="s">
        <v>42</v>
      </c>
      <c r="X25" s="316"/>
      <c r="Y25" s="316"/>
      <c r="Z25" s="316"/>
      <c r="AA25" s="316"/>
      <c r="AB25" s="316"/>
      <c r="AC25" s="316"/>
      <c r="AD25" s="316"/>
      <c r="AE25" s="316"/>
      <c r="AF25" s="38"/>
      <c r="AG25" s="38"/>
      <c r="AH25" s="38"/>
      <c r="AI25" s="38"/>
      <c r="AJ25" s="38"/>
      <c r="AK25" s="316" t="s">
        <v>43</v>
      </c>
      <c r="AL25" s="316"/>
      <c r="AM25" s="316"/>
      <c r="AN25" s="316"/>
      <c r="AO25" s="316"/>
      <c r="AP25" s="38"/>
      <c r="AQ25" s="41"/>
      <c r="BG25" s="307"/>
    </row>
    <row r="26" spans="2:71" s="2" customFormat="1" ht="14.45" customHeight="1">
      <c r="B26" s="43"/>
      <c r="C26" s="44"/>
      <c r="D26" s="45" t="s">
        <v>44</v>
      </c>
      <c r="E26" s="44"/>
      <c r="F26" s="45" t="s">
        <v>45</v>
      </c>
      <c r="G26" s="44"/>
      <c r="H26" s="44"/>
      <c r="I26" s="44"/>
      <c r="J26" s="44"/>
      <c r="K26" s="44"/>
      <c r="L26" s="317">
        <v>0.21</v>
      </c>
      <c r="M26" s="318"/>
      <c r="N26" s="318"/>
      <c r="O26" s="318"/>
      <c r="P26" s="44"/>
      <c r="Q26" s="44"/>
      <c r="R26" s="44"/>
      <c r="S26" s="44"/>
      <c r="T26" s="44"/>
      <c r="U26" s="44"/>
      <c r="V26" s="44"/>
      <c r="W26" s="319">
        <f>ROUND(BB51,2)</f>
        <v>0</v>
      </c>
      <c r="X26" s="318"/>
      <c r="Y26" s="318"/>
      <c r="Z26" s="318"/>
      <c r="AA26" s="318"/>
      <c r="AB26" s="318"/>
      <c r="AC26" s="318"/>
      <c r="AD26" s="318"/>
      <c r="AE26" s="318"/>
      <c r="AF26" s="44"/>
      <c r="AG26" s="44"/>
      <c r="AH26" s="44"/>
      <c r="AI26" s="44"/>
      <c r="AJ26" s="44"/>
      <c r="AK26" s="319">
        <f>ROUND(AX51,2)</f>
        <v>0</v>
      </c>
      <c r="AL26" s="318"/>
      <c r="AM26" s="318"/>
      <c r="AN26" s="318"/>
      <c r="AO26" s="318"/>
      <c r="AP26" s="44"/>
      <c r="AQ26" s="46"/>
      <c r="BG26" s="307"/>
    </row>
    <row r="27" spans="2:71" s="2" customFormat="1" ht="14.45" customHeight="1">
      <c r="B27" s="43"/>
      <c r="C27" s="44"/>
      <c r="D27" s="44"/>
      <c r="E27" s="44"/>
      <c r="F27" s="45" t="s">
        <v>46</v>
      </c>
      <c r="G27" s="44"/>
      <c r="H27" s="44"/>
      <c r="I27" s="44"/>
      <c r="J27" s="44"/>
      <c r="K27" s="44"/>
      <c r="L27" s="317">
        <v>0.15</v>
      </c>
      <c r="M27" s="318"/>
      <c r="N27" s="318"/>
      <c r="O27" s="318"/>
      <c r="P27" s="44"/>
      <c r="Q27" s="44"/>
      <c r="R27" s="44"/>
      <c r="S27" s="44"/>
      <c r="T27" s="44"/>
      <c r="U27" s="44"/>
      <c r="V27" s="44"/>
      <c r="W27" s="319">
        <f>ROUND(BC51,2)</f>
        <v>0</v>
      </c>
      <c r="X27" s="318"/>
      <c r="Y27" s="318"/>
      <c r="Z27" s="318"/>
      <c r="AA27" s="318"/>
      <c r="AB27" s="318"/>
      <c r="AC27" s="318"/>
      <c r="AD27" s="318"/>
      <c r="AE27" s="318"/>
      <c r="AF27" s="44"/>
      <c r="AG27" s="44"/>
      <c r="AH27" s="44"/>
      <c r="AI27" s="44"/>
      <c r="AJ27" s="44"/>
      <c r="AK27" s="319">
        <f>ROUND(AY51,2)</f>
        <v>0</v>
      </c>
      <c r="AL27" s="318"/>
      <c r="AM27" s="318"/>
      <c r="AN27" s="318"/>
      <c r="AO27" s="318"/>
      <c r="AP27" s="44"/>
      <c r="AQ27" s="46"/>
      <c r="BG27" s="307"/>
    </row>
    <row r="28" spans="2:71" s="2" customFormat="1" ht="14.45" hidden="1" customHeight="1">
      <c r="B28" s="43"/>
      <c r="C28" s="44"/>
      <c r="D28" s="44"/>
      <c r="E28" s="44"/>
      <c r="F28" s="45" t="s">
        <v>47</v>
      </c>
      <c r="G28" s="44"/>
      <c r="H28" s="44"/>
      <c r="I28" s="44"/>
      <c r="J28" s="44"/>
      <c r="K28" s="44"/>
      <c r="L28" s="317">
        <v>0.21</v>
      </c>
      <c r="M28" s="318"/>
      <c r="N28" s="318"/>
      <c r="O28" s="318"/>
      <c r="P28" s="44"/>
      <c r="Q28" s="44"/>
      <c r="R28" s="44"/>
      <c r="S28" s="44"/>
      <c r="T28" s="44"/>
      <c r="U28" s="44"/>
      <c r="V28" s="44"/>
      <c r="W28" s="319">
        <f>ROUND(BD51,2)</f>
        <v>0</v>
      </c>
      <c r="X28" s="318"/>
      <c r="Y28" s="318"/>
      <c r="Z28" s="318"/>
      <c r="AA28" s="318"/>
      <c r="AB28" s="318"/>
      <c r="AC28" s="318"/>
      <c r="AD28" s="318"/>
      <c r="AE28" s="318"/>
      <c r="AF28" s="44"/>
      <c r="AG28" s="44"/>
      <c r="AH28" s="44"/>
      <c r="AI28" s="44"/>
      <c r="AJ28" s="44"/>
      <c r="AK28" s="319">
        <v>0</v>
      </c>
      <c r="AL28" s="318"/>
      <c r="AM28" s="318"/>
      <c r="AN28" s="318"/>
      <c r="AO28" s="318"/>
      <c r="AP28" s="44"/>
      <c r="AQ28" s="46"/>
      <c r="BG28" s="307"/>
    </row>
    <row r="29" spans="2:71" s="2" customFormat="1" ht="14.45" hidden="1" customHeight="1">
      <c r="B29" s="43"/>
      <c r="C29" s="44"/>
      <c r="D29" s="44"/>
      <c r="E29" s="44"/>
      <c r="F29" s="45" t="s">
        <v>48</v>
      </c>
      <c r="G29" s="44"/>
      <c r="H29" s="44"/>
      <c r="I29" s="44"/>
      <c r="J29" s="44"/>
      <c r="K29" s="44"/>
      <c r="L29" s="317">
        <v>0.15</v>
      </c>
      <c r="M29" s="318"/>
      <c r="N29" s="318"/>
      <c r="O29" s="318"/>
      <c r="P29" s="44"/>
      <c r="Q29" s="44"/>
      <c r="R29" s="44"/>
      <c r="S29" s="44"/>
      <c r="T29" s="44"/>
      <c r="U29" s="44"/>
      <c r="V29" s="44"/>
      <c r="W29" s="319">
        <f>ROUND(BE51,2)</f>
        <v>0</v>
      </c>
      <c r="X29" s="318"/>
      <c r="Y29" s="318"/>
      <c r="Z29" s="318"/>
      <c r="AA29" s="318"/>
      <c r="AB29" s="318"/>
      <c r="AC29" s="318"/>
      <c r="AD29" s="318"/>
      <c r="AE29" s="318"/>
      <c r="AF29" s="44"/>
      <c r="AG29" s="44"/>
      <c r="AH29" s="44"/>
      <c r="AI29" s="44"/>
      <c r="AJ29" s="44"/>
      <c r="AK29" s="319">
        <v>0</v>
      </c>
      <c r="AL29" s="318"/>
      <c r="AM29" s="318"/>
      <c r="AN29" s="318"/>
      <c r="AO29" s="318"/>
      <c r="AP29" s="44"/>
      <c r="AQ29" s="46"/>
      <c r="BG29" s="307"/>
    </row>
    <row r="30" spans="2:71" s="2" customFormat="1" ht="14.45" hidden="1" customHeight="1">
      <c r="B30" s="43"/>
      <c r="C30" s="44"/>
      <c r="D30" s="44"/>
      <c r="E30" s="44"/>
      <c r="F30" s="45" t="s">
        <v>49</v>
      </c>
      <c r="G30" s="44"/>
      <c r="H30" s="44"/>
      <c r="I30" s="44"/>
      <c r="J30" s="44"/>
      <c r="K30" s="44"/>
      <c r="L30" s="317">
        <v>0</v>
      </c>
      <c r="M30" s="318"/>
      <c r="N30" s="318"/>
      <c r="O30" s="318"/>
      <c r="P30" s="44"/>
      <c r="Q30" s="44"/>
      <c r="R30" s="44"/>
      <c r="S30" s="44"/>
      <c r="T30" s="44"/>
      <c r="U30" s="44"/>
      <c r="V30" s="44"/>
      <c r="W30" s="319">
        <f>ROUND(BF51,2)</f>
        <v>0</v>
      </c>
      <c r="X30" s="318"/>
      <c r="Y30" s="318"/>
      <c r="Z30" s="318"/>
      <c r="AA30" s="318"/>
      <c r="AB30" s="318"/>
      <c r="AC30" s="318"/>
      <c r="AD30" s="318"/>
      <c r="AE30" s="318"/>
      <c r="AF30" s="44"/>
      <c r="AG30" s="44"/>
      <c r="AH30" s="44"/>
      <c r="AI30" s="44"/>
      <c r="AJ30" s="44"/>
      <c r="AK30" s="319">
        <v>0</v>
      </c>
      <c r="AL30" s="318"/>
      <c r="AM30" s="318"/>
      <c r="AN30" s="318"/>
      <c r="AO30" s="318"/>
      <c r="AP30" s="44"/>
      <c r="AQ30" s="46"/>
      <c r="BG30" s="307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G31" s="307"/>
    </row>
    <row r="32" spans="2:71" s="1" customFormat="1" ht="25.9" customHeight="1">
      <c r="B32" s="37"/>
      <c r="C32" s="47"/>
      <c r="D32" s="48" t="s">
        <v>50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51</v>
      </c>
      <c r="U32" s="49"/>
      <c r="V32" s="49"/>
      <c r="W32" s="49"/>
      <c r="X32" s="320" t="s">
        <v>52</v>
      </c>
      <c r="Y32" s="321"/>
      <c r="Z32" s="321"/>
      <c r="AA32" s="321"/>
      <c r="AB32" s="321"/>
      <c r="AC32" s="49"/>
      <c r="AD32" s="49"/>
      <c r="AE32" s="49"/>
      <c r="AF32" s="49"/>
      <c r="AG32" s="49"/>
      <c r="AH32" s="49"/>
      <c r="AI32" s="49"/>
      <c r="AJ32" s="49"/>
      <c r="AK32" s="322">
        <f>SUM(AK23:AK30)</f>
        <v>0</v>
      </c>
      <c r="AL32" s="321"/>
      <c r="AM32" s="321"/>
      <c r="AN32" s="321"/>
      <c r="AO32" s="323"/>
      <c r="AP32" s="47"/>
      <c r="AQ32" s="51"/>
      <c r="BG32" s="307"/>
    </row>
    <row r="33" spans="2:58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8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8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8" s="1" customFormat="1" ht="36.950000000000003" customHeight="1">
      <c r="B39" s="37"/>
      <c r="C39" s="58" t="s">
        <v>53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8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8" s="3" customFormat="1" ht="14.45" customHeight="1">
      <c r="B41" s="60"/>
      <c r="C41" s="61" t="s">
        <v>16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VK-PD-002-17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8" s="4" customFormat="1" ht="36.950000000000003" customHeight="1">
      <c r="B42" s="64"/>
      <c r="C42" s="65" t="s">
        <v>19</v>
      </c>
      <c r="D42" s="66"/>
      <c r="E42" s="66"/>
      <c r="F42" s="66"/>
      <c r="G42" s="66"/>
      <c r="H42" s="66"/>
      <c r="I42" s="66"/>
      <c r="J42" s="66"/>
      <c r="K42" s="66"/>
      <c r="L42" s="324" t="str">
        <f>K6</f>
        <v>Bezbariérovost školy Pňovice - přístavba výtahu</v>
      </c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66"/>
      <c r="AQ42" s="66"/>
      <c r="AR42" s="67"/>
    </row>
    <row r="43" spans="2:58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8" s="1" customFormat="1">
      <c r="B44" s="37"/>
      <c r="C44" s="61" t="s">
        <v>24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>Pňovice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26</v>
      </c>
      <c r="AJ44" s="59"/>
      <c r="AK44" s="59"/>
      <c r="AL44" s="59"/>
      <c r="AM44" s="326" t="str">
        <f>IF(AN8= "","",AN8)</f>
        <v>17. 1. 2017</v>
      </c>
      <c r="AN44" s="326"/>
      <c r="AO44" s="59"/>
      <c r="AP44" s="59"/>
      <c r="AQ44" s="59"/>
      <c r="AR44" s="57"/>
    </row>
    <row r="45" spans="2:58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8" s="1" customFormat="1">
      <c r="B46" s="37"/>
      <c r="C46" s="61" t="s">
        <v>28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>Obec Pňovice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36</v>
      </c>
      <c r="AJ46" s="59"/>
      <c r="AK46" s="59"/>
      <c r="AL46" s="59"/>
      <c r="AM46" s="327" t="str">
        <f>IF(E17="","",E17)</f>
        <v>Viktor Králík</v>
      </c>
      <c r="AN46" s="327"/>
      <c r="AO46" s="327"/>
      <c r="AP46" s="327"/>
      <c r="AQ46" s="59"/>
      <c r="AR46" s="57"/>
      <c r="AS46" s="328" t="s">
        <v>54</v>
      </c>
      <c r="AT46" s="32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70"/>
    </row>
    <row r="47" spans="2:58" s="1" customFormat="1">
      <c r="B47" s="37"/>
      <c r="C47" s="61" t="s">
        <v>34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30"/>
      <c r="AT47" s="33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2"/>
    </row>
    <row r="48" spans="2:58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32"/>
      <c r="AT48" s="333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73"/>
    </row>
    <row r="49" spans="1:91" s="1" customFormat="1" ht="29.25" customHeight="1">
      <c r="B49" s="37"/>
      <c r="C49" s="334" t="s">
        <v>55</v>
      </c>
      <c r="D49" s="335"/>
      <c r="E49" s="335"/>
      <c r="F49" s="335"/>
      <c r="G49" s="335"/>
      <c r="H49" s="74"/>
      <c r="I49" s="336" t="s">
        <v>56</v>
      </c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7" t="s">
        <v>57</v>
      </c>
      <c r="AH49" s="335"/>
      <c r="AI49" s="335"/>
      <c r="AJ49" s="335"/>
      <c r="AK49" s="335"/>
      <c r="AL49" s="335"/>
      <c r="AM49" s="335"/>
      <c r="AN49" s="336" t="s">
        <v>58</v>
      </c>
      <c r="AO49" s="335"/>
      <c r="AP49" s="335"/>
      <c r="AQ49" s="75" t="s">
        <v>59</v>
      </c>
      <c r="AR49" s="57"/>
      <c r="AS49" s="76" t="s">
        <v>60</v>
      </c>
      <c r="AT49" s="77" t="s">
        <v>61</v>
      </c>
      <c r="AU49" s="77" t="s">
        <v>62</v>
      </c>
      <c r="AV49" s="77" t="s">
        <v>63</v>
      </c>
      <c r="AW49" s="77" t="s">
        <v>64</v>
      </c>
      <c r="AX49" s="77" t="s">
        <v>65</v>
      </c>
      <c r="AY49" s="77" t="s">
        <v>66</v>
      </c>
      <c r="AZ49" s="77" t="s">
        <v>67</v>
      </c>
      <c r="BA49" s="77" t="s">
        <v>68</v>
      </c>
      <c r="BB49" s="77" t="s">
        <v>69</v>
      </c>
      <c r="BC49" s="77" t="s">
        <v>70</v>
      </c>
      <c r="BD49" s="77" t="s">
        <v>71</v>
      </c>
      <c r="BE49" s="77" t="s">
        <v>72</v>
      </c>
      <c r="BF49" s="78" t="s">
        <v>73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1"/>
    </row>
    <row r="51" spans="1:91" s="4" customFormat="1" ht="32.450000000000003" customHeight="1">
      <c r="B51" s="64"/>
      <c r="C51" s="82" t="s">
        <v>74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341">
        <f>ROUND(AG52,2)</f>
        <v>0</v>
      </c>
      <c r="AH51" s="341"/>
      <c r="AI51" s="341"/>
      <c r="AJ51" s="341"/>
      <c r="AK51" s="341"/>
      <c r="AL51" s="341"/>
      <c r="AM51" s="341"/>
      <c r="AN51" s="342">
        <f>SUM(AG51,AV51)</f>
        <v>0</v>
      </c>
      <c r="AO51" s="342"/>
      <c r="AP51" s="342"/>
      <c r="AQ51" s="84" t="s">
        <v>22</v>
      </c>
      <c r="AR51" s="67"/>
      <c r="AS51" s="85">
        <f>ROUND(AS52,2)</f>
        <v>0</v>
      </c>
      <c r="AT51" s="86">
        <f>ROUND(AT52,2)</f>
        <v>0</v>
      </c>
      <c r="AU51" s="87">
        <f>ROUND(AU52,2)</f>
        <v>0</v>
      </c>
      <c r="AV51" s="87">
        <f>ROUND(SUM(AX51:AY51),2)</f>
        <v>0</v>
      </c>
      <c r="AW51" s="88">
        <f>ROUND(AW52,5)</f>
        <v>0</v>
      </c>
      <c r="AX51" s="87">
        <f>ROUND(BB51*L26,2)</f>
        <v>0</v>
      </c>
      <c r="AY51" s="87">
        <f>ROUND(BC51*L27,2)</f>
        <v>0</v>
      </c>
      <c r="AZ51" s="87">
        <f>ROUND(BD51*L26,2)</f>
        <v>0</v>
      </c>
      <c r="BA51" s="87">
        <f>ROUND(BE51*L27,2)</f>
        <v>0</v>
      </c>
      <c r="BB51" s="87">
        <f>ROUND(BB52,2)</f>
        <v>0</v>
      </c>
      <c r="BC51" s="87">
        <f>ROUND(BC52,2)</f>
        <v>0</v>
      </c>
      <c r="BD51" s="87">
        <f>ROUND(BD52,2)</f>
        <v>0</v>
      </c>
      <c r="BE51" s="87">
        <f>ROUND(BE52,2)</f>
        <v>0</v>
      </c>
      <c r="BF51" s="89">
        <f>ROUND(BF52,2)</f>
        <v>0</v>
      </c>
      <c r="BS51" s="90" t="s">
        <v>75</v>
      </c>
      <c r="BT51" s="90" t="s">
        <v>76</v>
      </c>
      <c r="BU51" s="91" t="s">
        <v>77</v>
      </c>
      <c r="BV51" s="90" t="s">
        <v>78</v>
      </c>
      <c r="BW51" s="90" t="s">
        <v>8</v>
      </c>
      <c r="BX51" s="90" t="s">
        <v>79</v>
      </c>
      <c r="CL51" s="90" t="s">
        <v>22</v>
      </c>
    </row>
    <row r="52" spans="1:91" s="5" customFormat="1" ht="37.5" customHeight="1">
      <c r="A52" s="92" t="s">
        <v>80</v>
      </c>
      <c r="B52" s="93"/>
      <c r="C52" s="94"/>
      <c r="D52" s="340" t="s">
        <v>81</v>
      </c>
      <c r="E52" s="340"/>
      <c r="F52" s="340"/>
      <c r="G52" s="340"/>
      <c r="H52" s="340"/>
      <c r="I52" s="95"/>
      <c r="J52" s="340" t="s">
        <v>82</v>
      </c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38">
        <f>'001 - D.1.4.g. - Zařízení...'!K29</f>
        <v>0</v>
      </c>
      <c r="AH52" s="339"/>
      <c r="AI52" s="339"/>
      <c r="AJ52" s="339"/>
      <c r="AK52" s="339"/>
      <c r="AL52" s="339"/>
      <c r="AM52" s="339"/>
      <c r="AN52" s="338">
        <f>SUM(AG52,AV52)</f>
        <v>0</v>
      </c>
      <c r="AO52" s="339"/>
      <c r="AP52" s="339"/>
      <c r="AQ52" s="96" t="s">
        <v>83</v>
      </c>
      <c r="AR52" s="97"/>
      <c r="AS52" s="98">
        <f>'001 - D.1.4.g. - Zařízení...'!K27</f>
        <v>0</v>
      </c>
      <c r="AT52" s="99">
        <f>'001 - D.1.4.g. - Zařízení...'!K28</f>
        <v>0</v>
      </c>
      <c r="AU52" s="99">
        <v>0</v>
      </c>
      <c r="AV52" s="99">
        <f>ROUND(SUM(AX52:AY52),2)</f>
        <v>0</v>
      </c>
      <c r="AW52" s="100">
        <f>'001 - D.1.4.g. - Zařízení...'!T96</f>
        <v>0</v>
      </c>
      <c r="AX52" s="99">
        <f>'001 - D.1.4.g. - Zařízení...'!K32</f>
        <v>0</v>
      </c>
      <c r="AY52" s="99">
        <f>'001 - D.1.4.g. - Zařízení...'!K33</f>
        <v>0</v>
      </c>
      <c r="AZ52" s="99">
        <f>'001 - D.1.4.g. - Zařízení...'!K34</f>
        <v>0</v>
      </c>
      <c r="BA52" s="99">
        <f>'001 - D.1.4.g. - Zařízení...'!K35</f>
        <v>0</v>
      </c>
      <c r="BB52" s="99">
        <f>'001 - D.1.4.g. - Zařízení...'!F32</f>
        <v>0</v>
      </c>
      <c r="BC52" s="99">
        <f>'001 - D.1.4.g. - Zařízení...'!F33</f>
        <v>0</v>
      </c>
      <c r="BD52" s="99">
        <f>'001 - D.1.4.g. - Zařízení...'!F34</f>
        <v>0</v>
      </c>
      <c r="BE52" s="99">
        <f>'001 - D.1.4.g. - Zařízení...'!F35</f>
        <v>0</v>
      </c>
      <c r="BF52" s="101">
        <f>'001 - D.1.4.g. - Zařízení...'!F36</f>
        <v>0</v>
      </c>
      <c r="BT52" s="102" t="s">
        <v>84</v>
      </c>
      <c r="BV52" s="102" t="s">
        <v>78</v>
      </c>
      <c r="BW52" s="102" t="s">
        <v>85</v>
      </c>
      <c r="BX52" s="102" t="s">
        <v>8</v>
      </c>
      <c r="CL52" s="102" t="s">
        <v>22</v>
      </c>
      <c r="CM52" s="102" t="s">
        <v>86</v>
      </c>
    </row>
    <row r="53" spans="1:91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password="CC35" sheet="1" objects="1" scenarios="1" formatCells="0" formatColumns="0" formatRows="0" sort="0" autoFilter="0"/>
  <mergeCells count="41">
    <mergeCell ref="AR2:BG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1 - D.1.4.g. - Zařízení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4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103" customWidth="1"/>
    <col min="11" max="11" width="23.5" customWidth="1"/>
    <col min="12" max="12" width="15.5" customWidth="1"/>
    <col min="14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4"/>
      <c r="C1" s="104"/>
      <c r="D1" s="105" t="s">
        <v>1</v>
      </c>
      <c r="E1" s="104"/>
      <c r="F1" s="106" t="s">
        <v>87</v>
      </c>
      <c r="G1" s="351" t="s">
        <v>88</v>
      </c>
      <c r="H1" s="351"/>
      <c r="I1" s="107"/>
      <c r="J1" s="108" t="s">
        <v>89</v>
      </c>
      <c r="K1" s="105" t="s">
        <v>90</v>
      </c>
      <c r="L1" s="106" t="s">
        <v>91</v>
      </c>
      <c r="M1" s="106"/>
      <c r="N1" s="106"/>
      <c r="O1" s="106"/>
      <c r="P1" s="106"/>
      <c r="Q1" s="106"/>
      <c r="R1" s="106"/>
      <c r="S1" s="106"/>
      <c r="T1" s="10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T2" s="20" t="s">
        <v>85</v>
      </c>
    </row>
    <row r="3" spans="1:70" ht="6.95" customHeight="1">
      <c r="B3" s="21"/>
      <c r="C3" s="22"/>
      <c r="D3" s="22"/>
      <c r="E3" s="22"/>
      <c r="F3" s="22"/>
      <c r="G3" s="22"/>
      <c r="H3" s="22"/>
      <c r="I3" s="109"/>
      <c r="J3" s="109"/>
      <c r="K3" s="22"/>
      <c r="L3" s="23"/>
      <c r="AT3" s="20" t="s">
        <v>86</v>
      </c>
    </row>
    <row r="4" spans="1:70" ht="36.950000000000003" customHeight="1">
      <c r="B4" s="24"/>
      <c r="C4" s="25"/>
      <c r="D4" s="26" t="s">
        <v>92</v>
      </c>
      <c r="E4" s="25"/>
      <c r="F4" s="25"/>
      <c r="G4" s="25"/>
      <c r="H4" s="25"/>
      <c r="I4" s="110"/>
      <c r="J4" s="110"/>
      <c r="K4" s="25"/>
      <c r="L4" s="27"/>
      <c r="N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0"/>
      <c r="J5" s="110"/>
      <c r="K5" s="25"/>
      <c r="L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110"/>
      <c r="J6" s="110"/>
      <c r="K6" s="25"/>
      <c r="L6" s="27"/>
    </row>
    <row r="7" spans="1:70" ht="22.5" customHeight="1">
      <c r="B7" s="24"/>
      <c r="C7" s="25"/>
      <c r="D7" s="25"/>
      <c r="E7" s="344" t="str">
        <f>'Rekapitulace stavby'!K6</f>
        <v>Bezbariérovost školy Pňovice - přístavba výtahu</v>
      </c>
      <c r="F7" s="345"/>
      <c r="G7" s="345"/>
      <c r="H7" s="345"/>
      <c r="I7" s="110"/>
      <c r="J7" s="110"/>
      <c r="K7" s="25"/>
      <c r="L7" s="27"/>
    </row>
    <row r="8" spans="1:70" s="1" customFormat="1">
      <c r="B8" s="37"/>
      <c r="C8" s="38"/>
      <c r="D8" s="33" t="s">
        <v>93</v>
      </c>
      <c r="E8" s="38"/>
      <c r="F8" s="38"/>
      <c r="G8" s="38"/>
      <c r="H8" s="38"/>
      <c r="I8" s="111"/>
      <c r="J8" s="111"/>
      <c r="K8" s="38"/>
      <c r="L8" s="41"/>
    </row>
    <row r="9" spans="1:70" s="1" customFormat="1" ht="36.950000000000003" customHeight="1">
      <c r="B9" s="37"/>
      <c r="C9" s="38"/>
      <c r="D9" s="38"/>
      <c r="E9" s="346" t="s">
        <v>94</v>
      </c>
      <c r="F9" s="347"/>
      <c r="G9" s="347"/>
      <c r="H9" s="347"/>
      <c r="I9" s="111"/>
      <c r="J9" s="111"/>
      <c r="K9" s="38"/>
      <c r="L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1"/>
      <c r="J10" s="111"/>
      <c r="K10" s="38"/>
      <c r="L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22</v>
      </c>
      <c r="G11" s="38"/>
      <c r="H11" s="38"/>
      <c r="I11" s="112" t="s">
        <v>23</v>
      </c>
      <c r="J11" s="113" t="s">
        <v>22</v>
      </c>
      <c r="K11" s="38"/>
      <c r="L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25</v>
      </c>
      <c r="G12" s="38"/>
      <c r="H12" s="38"/>
      <c r="I12" s="112" t="s">
        <v>26</v>
      </c>
      <c r="J12" s="114" t="str">
        <f>'Rekapitulace stavby'!AN8</f>
        <v>17. 1. 2017</v>
      </c>
      <c r="K12" s="38"/>
      <c r="L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1"/>
      <c r="J13" s="111"/>
      <c r="K13" s="38"/>
      <c r="L13" s="41"/>
    </row>
    <row r="14" spans="1:70" s="1" customFormat="1" ht="14.45" customHeight="1">
      <c r="B14" s="37"/>
      <c r="C14" s="38"/>
      <c r="D14" s="33" t="s">
        <v>28</v>
      </c>
      <c r="E14" s="38"/>
      <c r="F14" s="38"/>
      <c r="G14" s="38"/>
      <c r="H14" s="38"/>
      <c r="I14" s="112" t="s">
        <v>29</v>
      </c>
      <c r="J14" s="113" t="s">
        <v>30</v>
      </c>
      <c r="K14" s="38"/>
      <c r="L14" s="41"/>
    </row>
    <row r="15" spans="1:70" s="1" customFormat="1" ht="18" customHeight="1">
      <c r="B15" s="37"/>
      <c r="C15" s="38"/>
      <c r="D15" s="38"/>
      <c r="E15" s="31" t="s">
        <v>31</v>
      </c>
      <c r="F15" s="38"/>
      <c r="G15" s="38"/>
      <c r="H15" s="38"/>
      <c r="I15" s="112" t="s">
        <v>32</v>
      </c>
      <c r="J15" s="113" t="s">
        <v>33</v>
      </c>
      <c r="K15" s="38"/>
      <c r="L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1"/>
      <c r="J16" s="111"/>
      <c r="K16" s="38"/>
      <c r="L16" s="41"/>
    </row>
    <row r="17" spans="2:12" s="1" customFormat="1" ht="14.45" customHeight="1">
      <c r="B17" s="37"/>
      <c r="C17" s="38"/>
      <c r="D17" s="33" t="s">
        <v>34</v>
      </c>
      <c r="E17" s="38"/>
      <c r="F17" s="38"/>
      <c r="G17" s="38"/>
      <c r="H17" s="38"/>
      <c r="I17" s="112" t="s">
        <v>29</v>
      </c>
      <c r="J17" s="113" t="str">
        <f>IF('Rekapitulace stavby'!AN13="Vyplň údaj","",IF('Rekapitulace stavby'!AN13="","",'Rekapitulace stavby'!AN13))</f>
        <v/>
      </c>
      <c r="K17" s="38"/>
      <c r="L17" s="41"/>
    </row>
    <row r="18" spans="2:12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2" t="s">
        <v>32</v>
      </c>
      <c r="J18" s="113" t="str">
        <f>IF('Rekapitulace stavby'!AN14="Vyplň údaj","",IF('Rekapitulace stavby'!AN14="","",'Rekapitulace stavby'!AN14))</f>
        <v/>
      </c>
      <c r="K18" s="38"/>
      <c r="L18" s="41"/>
    </row>
    <row r="19" spans="2:12" s="1" customFormat="1" ht="6.95" customHeight="1">
      <c r="B19" s="37"/>
      <c r="C19" s="38"/>
      <c r="D19" s="38"/>
      <c r="E19" s="38"/>
      <c r="F19" s="38"/>
      <c r="G19" s="38"/>
      <c r="H19" s="38"/>
      <c r="I19" s="111"/>
      <c r="J19" s="111"/>
      <c r="K19" s="38"/>
      <c r="L19" s="41"/>
    </row>
    <row r="20" spans="2:12" s="1" customFormat="1" ht="14.45" customHeight="1">
      <c r="B20" s="37"/>
      <c r="C20" s="38"/>
      <c r="D20" s="33" t="s">
        <v>36</v>
      </c>
      <c r="E20" s="38"/>
      <c r="F20" s="38"/>
      <c r="G20" s="38"/>
      <c r="H20" s="38"/>
      <c r="I20" s="112" t="s">
        <v>29</v>
      </c>
      <c r="J20" s="113" t="s">
        <v>37</v>
      </c>
      <c r="K20" s="38"/>
      <c r="L20" s="41"/>
    </row>
    <row r="21" spans="2:12" s="1" customFormat="1" ht="18" customHeight="1">
      <c r="B21" s="37"/>
      <c r="C21" s="38"/>
      <c r="D21" s="38"/>
      <c r="E21" s="31" t="s">
        <v>38</v>
      </c>
      <c r="F21" s="38"/>
      <c r="G21" s="38"/>
      <c r="H21" s="38"/>
      <c r="I21" s="112" t="s">
        <v>32</v>
      </c>
      <c r="J21" s="113" t="s">
        <v>22</v>
      </c>
      <c r="K21" s="38"/>
      <c r="L21" s="41"/>
    </row>
    <row r="22" spans="2:12" s="1" customFormat="1" ht="6.95" customHeight="1">
      <c r="B22" s="37"/>
      <c r="C22" s="38"/>
      <c r="D22" s="38"/>
      <c r="E22" s="38"/>
      <c r="F22" s="38"/>
      <c r="G22" s="38"/>
      <c r="H22" s="38"/>
      <c r="I22" s="111"/>
      <c r="J22" s="111"/>
      <c r="K22" s="38"/>
      <c r="L22" s="41"/>
    </row>
    <row r="23" spans="2:12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11"/>
      <c r="J23" s="111"/>
      <c r="K23" s="38"/>
      <c r="L23" s="41"/>
    </row>
    <row r="24" spans="2:12" s="6" customFormat="1" ht="22.5" customHeight="1">
      <c r="B24" s="115"/>
      <c r="C24" s="116"/>
      <c r="D24" s="116"/>
      <c r="E24" s="313" t="s">
        <v>22</v>
      </c>
      <c r="F24" s="313"/>
      <c r="G24" s="313"/>
      <c r="H24" s="313"/>
      <c r="I24" s="117"/>
      <c r="J24" s="117"/>
      <c r="K24" s="116"/>
      <c r="L24" s="118"/>
    </row>
    <row r="25" spans="2:12" s="1" customFormat="1" ht="6.95" customHeight="1">
      <c r="B25" s="37"/>
      <c r="C25" s="38"/>
      <c r="D25" s="38"/>
      <c r="E25" s="38"/>
      <c r="F25" s="38"/>
      <c r="G25" s="38"/>
      <c r="H25" s="38"/>
      <c r="I25" s="111"/>
      <c r="J25" s="111"/>
      <c r="K25" s="38"/>
      <c r="L25" s="41"/>
    </row>
    <row r="26" spans="2:12" s="1" customFormat="1" ht="6.95" customHeight="1">
      <c r="B26" s="37"/>
      <c r="C26" s="38"/>
      <c r="D26" s="80"/>
      <c r="E26" s="80"/>
      <c r="F26" s="80"/>
      <c r="G26" s="80"/>
      <c r="H26" s="80"/>
      <c r="I26" s="119"/>
      <c r="J26" s="119"/>
      <c r="K26" s="80"/>
      <c r="L26" s="120"/>
    </row>
    <row r="27" spans="2:12" s="1" customFormat="1">
      <c r="B27" s="37"/>
      <c r="C27" s="38"/>
      <c r="D27" s="38"/>
      <c r="E27" s="33" t="s">
        <v>95</v>
      </c>
      <c r="F27" s="38"/>
      <c r="G27" s="38"/>
      <c r="H27" s="38"/>
      <c r="I27" s="111"/>
      <c r="J27" s="111"/>
      <c r="K27" s="121">
        <f>I58</f>
        <v>0</v>
      </c>
      <c r="L27" s="41"/>
    </row>
    <row r="28" spans="2:12" s="1" customFormat="1">
      <c r="B28" s="37"/>
      <c r="C28" s="38"/>
      <c r="D28" s="38"/>
      <c r="E28" s="33" t="s">
        <v>96</v>
      </c>
      <c r="F28" s="38"/>
      <c r="G28" s="38"/>
      <c r="H28" s="38"/>
      <c r="I28" s="111"/>
      <c r="J28" s="111"/>
      <c r="K28" s="121">
        <f>J58</f>
        <v>0</v>
      </c>
      <c r="L28" s="41"/>
    </row>
    <row r="29" spans="2:12" s="1" customFormat="1" ht="25.35" customHeight="1">
      <c r="B29" s="37"/>
      <c r="C29" s="38"/>
      <c r="D29" s="122" t="s">
        <v>40</v>
      </c>
      <c r="E29" s="38"/>
      <c r="F29" s="38"/>
      <c r="G29" s="38"/>
      <c r="H29" s="38"/>
      <c r="I29" s="111"/>
      <c r="J29" s="111"/>
      <c r="K29" s="123">
        <f>ROUND(K96,2)</f>
        <v>0</v>
      </c>
      <c r="L29" s="41"/>
    </row>
    <row r="30" spans="2:12" s="1" customFormat="1" ht="6.95" customHeight="1">
      <c r="B30" s="37"/>
      <c r="C30" s="38"/>
      <c r="D30" s="80"/>
      <c r="E30" s="80"/>
      <c r="F30" s="80"/>
      <c r="G30" s="80"/>
      <c r="H30" s="80"/>
      <c r="I30" s="119"/>
      <c r="J30" s="119"/>
      <c r="K30" s="80"/>
      <c r="L30" s="120"/>
    </row>
    <row r="31" spans="2:12" s="1" customFormat="1" ht="14.45" customHeight="1">
      <c r="B31" s="37"/>
      <c r="C31" s="38"/>
      <c r="D31" s="38"/>
      <c r="E31" s="38"/>
      <c r="F31" s="42" t="s">
        <v>42</v>
      </c>
      <c r="G31" s="38"/>
      <c r="H31" s="38"/>
      <c r="I31" s="124" t="s">
        <v>41</v>
      </c>
      <c r="J31" s="111"/>
      <c r="K31" s="42" t="s">
        <v>43</v>
      </c>
      <c r="L31" s="41"/>
    </row>
    <row r="32" spans="2:12" s="1" customFormat="1" ht="14.45" customHeight="1">
      <c r="B32" s="37"/>
      <c r="C32" s="38"/>
      <c r="D32" s="45" t="s">
        <v>44</v>
      </c>
      <c r="E32" s="45" t="s">
        <v>45</v>
      </c>
      <c r="F32" s="125">
        <f>ROUND(SUM(BE96:BE241), 2)</f>
        <v>0</v>
      </c>
      <c r="G32" s="38"/>
      <c r="H32" s="38"/>
      <c r="I32" s="126">
        <v>0.21</v>
      </c>
      <c r="J32" s="111"/>
      <c r="K32" s="125">
        <f>ROUND(ROUND((SUM(BE96:BE241)), 2)*I32, 2)</f>
        <v>0</v>
      </c>
      <c r="L32" s="41"/>
    </row>
    <row r="33" spans="2:12" s="1" customFormat="1" ht="14.45" customHeight="1">
      <c r="B33" s="37"/>
      <c r="C33" s="38"/>
      <c r="D33" s="38"/>
      <c r="E33" s="45" t="s">
        <v>46</v>
      </c>
      <c r="F33" s="125">
        <f>ROUND(SUM(BF96:BF241), 2)</f>
        <v>0</v>
      </c>
      <c r="G33" s="38"/>
      <c r="H33" s="38"/>
      <c r="I33" s="126">
        <v>0.15</v>
      </c>
      <c r="J33" s="111"/>
      <c r="K33" s="125">
        <f>ROUND(ROUND((SUM(BF96:BF241)), 2)*I33, 2)</f>
        <v>0</v>
      </c>
      <c r="L33" s="41"/>
    </row>
    <row r="34" spans="2:12" s="1" customFormat="1" ht="14.45" hidden="1" customHeight="1">
      <c r="B34" s="37"/>
      <c r="C34" s="38"/>
      <c r="D34" s="38"/>
      <c r="E34" s="45" t="s">
        <v>47</v>
      </c>
      <c r="F34" s="125">
        <f>ROUND(SUM(BG96:BG241), 2)</f>
        <v>0</v>
      </c>
      <c r="G34" s="38"/>
      <c r="H34" s="38"/>
      <c r="I34" s="126">
        <v>0.21</v>
      </c>
      <c r="J34" s="111"/>
      <c r="K34" s="125">
        <v>0</v>
      </c>
      <c r="L34" s="41"/>
    </row>
    <row r="35" spans="2:12" s="1" customFormat="1" ht="14.45" hidden="1" customHeight="1">
      <c r="B35" s="37"/>
      <c r="C35" s="38"/>
      <c r="D35" s="38"/>
      <c r="E35" s="45" t="s">
        <v>48</v>
      </c>
      <c r="F35" s="125">
        <f>ROUND(SUM(BH96:BH241), 2)</f>
        <v>0</v>
      </c>
      <c r="G35" s="38"/>
      <c r="H35" s="38"/>
      <c r="I35" s="126">
        <v>0.15</v>
      </c>
      <c r="J35" s="111"/>
      <c r="K35" s="125">
        <v>0</v>
      </c>
      <c r="L35" s="41"/>
    </row>
    <row r="36" spans="2:12" s="1" customFormat="1" ht="14.45" hidden="1" customHeight="1">
      <c r="B36" s="37"/>
      <c r="C36" s="38"/>
      <c r="D36" s="38"/>
      <c r="E36" s="45" t="s">
        <v>49</v>
      </c>
      <c r="F36" s="125">
        <f>ROUND(SUM(BI96:BI241), 2)</f>
        <v>0</v>
      </c>
      <c r="G36" s="38"/>
      <c r="H36" s="38"/>
      <c r="I36" s="126">
        <v>0</v>
      </c>
      <c r="J36" s="111"/>
      <c r="K36" s="125">
        <v>0</v>
      </c>
      <c r="L36" s="41"/>
    </row>
    <row r="37" spans="2:12" s="1" customFormat="1" ht="6.95" customHeight="1">
      <c r="B37" s="37"/>
      <c r="C37" s="38"/>
      <c r="D37" s="38"/>
      <c r="E37" s="38"/>
      <c r="F37" s="38"/>
      <c r="G37" s="38"/>
      <c r="H37" s="38"/>
      <c r="I37" s="111"/>
      <c r="J37" s="111"/>
      <c r="K37" s="38"/>
      <c r="L37" s="41"/>
    </row>
    <row r="38" spans="2:12" s="1" customFormat="1" ht="25.35" customHeight="1">
      <c r="B38" s="37"/>
      <c r="C38" s="127"/>
      <c r="D38" s="128" t="s">
        <v>50</v>
      </c>
      <c r="E38" s="74"/>
      <c r="F38" s="74"/>
      <c r="G38" s="129" t="s">
        <v>51</v>
      </c>
      <c r="H38" s="130" t="s">
        <v>52</v>
      </c>
      <c r="I38" s="131"/>
      <c r="J38" s="131"/>
      <c r="K38" s="132">
        <f>SUM(K29:K36)</f>
        <v>0</v>
      </c>
      <c r="L38" s="133"/>
    </row>
    <row r="39" spans="2:12" s="1" customFormat="1" ht="14.45" customHeight="1">
      <c r="B39" s="52"/>
      <c r="C39" s="53"/>
      <c r="D39" s="53"/>
      <c r="E39" s="53"/>
      <c r="F39" s="53"/>
      <c r="G39" s="53"/>
      <c r="H39" s="53"/>
      <c r="I39" s="134"/>
      <c r="J39" s="134"/>
      <c r="K39" s="53"/>
      <c r="L39" s="54"/>
    </row>
    <row r="43" spans="2:12" s="1" customFormat="1" ht="6.95" customHeight="1">
      <c r="B43" s="135"/>
      <c r="C43" s="136"/>
      <c r="D43" s="136"/>
      <c r="E43" s="136"/>
      <c r="F43" s="136"/>
      <c r="G43" s="136"/>
      <c r="H43" s="136"/>
      <c r="I43" s="137"/>
      <c r="J43" s="137"/>
      <c r="K43" s="136"/>
      <c r="L43" s="138"/>
    </row>
    <row r="44" spans="2:12" s="1" customFormat="1" ht="36.950000000000003" customHeight="1">
      <c r="B44" s="37"/>
      <c r="C44" s="26" t="s">
        <v>97</v>
      </c>
      <c r="D44" s="38"/>
      <c r="E44" s="38"/>
      <c r="F44" s="38"/>
      <c r="G44" s="38"/>
      <c r="H44" s="38"/>
      <c r="I44" s="111"/>
      <c r="J44" s="111"/>
      <c r="K44" s="38"/>
      <c r="L44" s="41"/>
    </row>
    <row r="45" spans="2:12" s="1" customFormat="1" ht="6.95" customHeight="1">
      <c r="B45" s="37"/>
      <c r="C45" s="38"/>
      <c r="D45" s="38"/>
      <c r="E45" s="38"/>
      <c r="F45" s="38"/>
      <c r="G45" s="38"/>
      <c r="H45" s="38"/>
      <c r="I45" s="111"/>
      <c r="J45" s="111"/>
      <c r="K45" s="38"/>
      <c r="L45" s="41"/>
    </row>
    <row r="46" spans="2:12" s="1" customFormat="1" ht="14.45" customHeight="1">
      <c r="B46" s="37"/>
      <c r="C46" s="33" t="s">
        <v>19</v>
      </c>
      <c r="D46" s="38"/>
      <c r="E46" s="38"/>
      <c r="F46" s="38"/>
      <c r="G46" s="38"/>
      <c r="H46" s="38"/>
      <c r="I46" s="111"/>
      <c r="J46" s="111"/>
      <c r="K46" s="38"/>
      <c r="L46" s="41"/>
    </row>
    <row r="47" spans="2:12" s="1" customFormat="1" ht="22.5" customHeight="1">
      <c r="B47" s="37"/>
      <c r="C47" s="38"/>
      <c r="D47" s="38"/>
      <c r="E47" s="344" t="str">
        <f>E7</f>
        <v>Bezbariérovost školy Pňovice - přístavba výtahu</v>
      </c>
      <c r="F47" s="345"/>
      <c r="G47" s="345"/>
      <c r="H47" s="345"/>
      <c r="I47" s="111"/>
      <c r="J47" s="111"/>
      <c r="K47" s="38"/>
      <c r="L47" s="41"/>
    </row>
    <row r="48" spans="2:12" s="1" customFormat="1" ht="14.45" customHeight="1">
      <c r="B48" s="37"/>
      <c r="C48" s="33" t="s">
        <v>93</v>
      </c>
      <c r="D48" s="38"/>
      <c r="E48" s="38"/>
      <c r="F48" s="38"/>
      <c r="G48" s="38"/>
      <c r="H48" s="38"/>
      <c r="I48" s="111"/>
      <c r="J48" s="111"/>
      <c r="K48" s="38"/>
      <c r="L48" s="41"/>
    </row>
    <row r="49" spans="2:47" s="1" customFormat="1" ht="23.25" customHeight="1">
      <c r="B49" s="37"/>
      <c r="C49" s="38"/>
      <c r="D49" s="38"/>
      <c r="E49" s="346" t="str">
        <f>E9</f>
        <v>001 - D.1.4.g. - Zařízení silnoproudé elektrotechniky</v>
      </c>
      <c r="F49" s="347"/>
      <c r="G49" s="347"/>
      <c r="H49" s="347"/>
      <c r="I49" s="111"/>
      <c r="J49" s="111"/>
      <c r="K49" s="38"/>
      <c r="L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1"/>
      <c r="J50" s="111"/>
      <c r="K50" s="38"/>
      <c r="L50" s="41"/>
    </row>
    <row r="51" spans="2:47" s="1" customFormat="1" ht="18" customHeight="1">
      <c r="B51" s="37"/>
      <c r="C51" s="33" t="s">
        <v>24</v>
      </c>
      <c r="D51" s="38"/>
      <c r="E51" s="38"/>
      <c r="F51" s="31" t="str">
        <f>F12</f>
        <v>Pňovice</v>
      </c>
      <c r="G51" s="38"/>
      <c r="H51" s="38"/>
      <c r="I51" s="112" t="s">
        <v>26</v>
      </c>
      <c r="J51" s="114" t="str">
        <f>IF(J12="","",J12)</f>
        <v>17. 1. 2017</v>
      </c>
      <c r="K51" s="38"/>
      <c r="L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11"/>
      <c r="J52" s="111"/>
      <c r="K52" s="38"/>
      <c r="L52" s="41"/>
    </row>
    <row r="53" spans="2:47" s="1" customFormat="1">
      <c r="B53" s="37"/>
      <c r="C53" s="33" t="s">
        <v>28</v>
      </c>
      <c r="D53" s="38"/>
      <c r="E53" s="38"/>
      <c r="F53" s="31" t="str">
        <f>E15</f>
        <v>Obec Pňovice</v>
      </c>
      <c r="G53" s="38"/>
      <c r="H53" s="38"/>
      <c r="I53" s="112" t="s">
        <v>36</v>
      </c>
      <c r="J53" s="113" t="str">
        <f>E21</f>
        <v>Viktor Králík</v>
      </c>
      <c r="K53" s="38"/>
      <c r="L53" s="41"/>
    </row>
    <row r="54" spans="2:47" s="1" customFormat="1" ht="14.45" customHeight="1">
      <c r="B54" s="37"/>
      <c r="C54" s="33" t="s">
        <v>34</v>
      </c>
      <c r="D54" s="38"/>
      <c r="E54" s="38"/>
      <c r="F54" s="31" t="str">
        <f>IF(E18="","",E18)</f>
        <v/>
      </c>
      <c r="G54" s="38"/>
      <c r="H54" s="38"/>
      <c r="I54" s="111"/>
      <c r="J54" s="111"/>
      <c r="K54" s="38"/>
      <c r="L54" s="41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1"/>
      <c r="J55" s="111"/>
      <c r="K55" s="38"/>
      <c r="L55" s="41"/>
    </row>
    <row r="56" spans="2:47" s="1" customFormat="1" ht="29.25" customHeight="1">
      <c r="B56" s="37"/>
      <c r="C56" s="139" t="s">
        <v>98</v>
      </c>
      <c r="D56" s="127"/>
      <c r="E56" s="127"/>
      <c r="F56" s="127"/>
      <c r="G56" s="127"/>
      <c r="H56" s="127"/>
      <c r="I56" s="140" t="s">
        <v>99</v>
      </c>
      <c r="J56" s="140" t="s">
        <v>100</v>
      </c>
      <c r="K56" s="141" t="s">
        <v>101</v>
      </c>
      <c r="L56" s="142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11"/>
      <c r="J57" s="111"/>
      <c r="K57" s="38"/>
      <c r="L57" s="41"/>
    </row>
    <row r="58" spans="2:47" s="1" customFormat="1" ht="29.25" customHeight="1">
      <c r="B58" s="37"/>
      <c r="C58" s="143" t="s">
        <v>102</v>
      </c>
      <c r="D58" s="38"/>
      <c r="E58" s="38"/>
      <c r="F58" s="38"/>
      <c r="G58" s="38"/>
      <c r="H58" s="38"/>
      <c r="I58" s="144">
        <f t="shared" ref="I58:J60" si="0">Q96</f>
        <v>0</v>
      </c>
      <c r="J58" s="144">
        <f t="shared" si="0"/>
        <v>0</v>
      </c>
      <c r="K58" s="123">
        <f>K96</f>
        <v>0</v>
      </c>
      <c r="L58" s="41"/>
      <c r="AU58" s="20" t="s">
        <v>103</v>
      </c>
    </row>
    <row r="59" spans="2:47" s="7" customFormat="1" ht="24.95" customHeight="1">
      <c r="B59" s="145"/>
      <c r="C59" s="146"/>
      <c r="D59" s="147" t="s">
        <v>104</v>
      </c>
      <c r="E59" s="148"/>
      <c r="F59" s="148"/>
      <c r="G59" s="148"/>
      <c r="H59" s="148"/>
      <c r="I59" s="149">
        <f t="shared" si="0"/>
        <v>0</v>
      </c>
      <c r="J59" s="149">
        <f t="shared" si="0"/>
        <v>0</v>
      </c>
      <c r="K59" s="150">
        <f>K97</f>
        <v>0</v>
      </c>
      <c r="L59" s="151"/>
    </row>
    <row r="60" spans="2:47" s="8" customFormat="1" ht="19.899999999999999" customHeight="1">
      <c r="B60" s="152"/>
      <c r="C60" s="153"/>
      <c r="D60" s="154" t="s">
        <v>105</v>
      </c>
      <c r="E60" s="155"/>
      <c r="F60" s="155"/>
      <c r="G60" s="155"/>
      <c r="H60" s="155"/>
      <c r="I60" s="156">
        <f t="shared" si="0"/>
        <v>0</v>
      </c>
      <c r="J60" s="156">
        <f t="shared" si="0"/>
        <v>0</v>
      </c>
      <c r="K60" s="157">
        <f>K98</f>
        <v>0</v>
      </c>
      <c r="L60" s="158"/>
    </row>
    <row r="61" spans="2:47" s="8" customFormat="1" ht="19.899999999999999" customHeight="1">
      <c r="B61" s="152"/>
      <c r="C61" s="153"/>
      <c r="D61" s="154" t="s">
        <v>106</v>
      </c>
      <c r="E61" s="155"/>
      <c r="F61" s="155"/>
      <c r="G61" s="155"/>
      <c r="H61" s="155"/>
      <c r="I61" s="156">
        <f>Q101</f>
        <v>0</v>
      </c>
      <c r="J61" s="156">
        <f>R101</f>
        <v>0</v>
      </c>
      <c r="K61" s="157">
        <f>K101</f>
        <v>0</v>
      </c>
      <c r="L61" s="158"/>
    </row>
    <row r="62" spans="2:47" s="8" customFormat="1" ht="19.899999999999999" customHeight="1">
      <c r="B62" s="152"/>
      <c r="C62" s="153"/>
      <c r="D62" s="154" t="s">
        <v>107</v>
      </c>
      <c r="E62" s="155"/>
      <c r="F62" s="155"/>
      <c r="G62" s="155"/>
      <c r="H62" s="155"/>
      <c r="I62" s="156">
        <f>Q185</f>
        <v>0</v>
      </c>
      <c r="J62" s="156">
        <f>R185</f>
        <v>0</v>
      </c>
      <c r="K62" s="157">
        <f>K185</f>
        <v>0</v>
      </c>
      <c r="L62" s="158"/>
    </row>
    <row r="63" spans="2:47" s="8" customFormat="1" ht="19.899999999999999" customHeight="1">
      <c r="B63" s="152"/>
      <c r="C63" s="153"/>
      <c r="D63" s="154" t="s">
        <v>108</v>
      </c>
      <c r="E63" s="155"/>
      <c r="F63" s="155"/>
      <c r="G63" s="155"/>
      <c r="H63" s="155"/>
      <c r="I63" s="156">
        <f>Q189</f>
        <v>0</v>
      </c>
      <c r="J63" s="156">
        <f>R189</f>
        <v>0</v>
      </c>
      <c r="K63" s="157">
        <f>K189</f>
        <v>0</v>
      </c>
      <c r="L63" s="158"/>
    </row>
    <row r="64" spans="2:47" s="8" customFormat="1" ht="19.899999999999999" customHeight="1">
      <c r="B64" s="152"/>
      <c r="C64" s="153"/>
      <c r="D64" s="154" t="s">
        <v>109</v>
      </c>
      <c r="E64" s="155"/>
      <c r="F64" s="155"/>
      <c r="G64" s="155"/>
      <c r="H64" s="155"/>
      <c r="I64" s="156">
        <f>Q191</f>
        <v>0</v>
      </c>
      <c r="J64" s="156">
        <f>R191</f>
        <v>0</v>
      </c>
      <c r="K64" s="157">
        <f>K191</f>
        <v>0</v>
      </c>
      <c r="L64" s="158"/>
    </row>
    <row r="65" spans="2:12" s="8" customFormat="1" ht="14.85" customHeight="1">
      <c r="B65" s="152"/>
      <c r="C65" s="153"/>
      <c r="D65" s="154" t="s">
        <v>110</v>
      </c>
      <c r="E65" s="155"/>
      <c r="F65" s="155"/>
      <c r="G65" s="155"/>
      <c r="H65" s="155"/>
      <c r="I65" s="156">
        <f>Q192</f>
        <v>0</v>
      </c>
      <c r="J65" s="156">
        <f>R192</f>
        <v>0</v>
      </c>
      <c r="K65" s="157">
        <f>K192</f>
        <v>0</v>
      </c>
      <c r="L65" s="158"/>
    </row>
    <row r="66" spans="2:12" s="8" customFormat="1" ht="14.85" customHeight="1">
      <c r="B66" s="152"/>
      <c r="C66" s="153"/>
      <c r="D66" s="154" t="s">
        <v>111</v>
      </c>
      <c r="E66" s="155"/>
      <c r="F66" s="155"/>
      <c r="G66" s="155"/>
      <c r="H66" s="155"/>
      <c r="I66" s="156">
        <f>Q195</f>
        <v>0</v>
      </c>
      <c r="J66" s="156">
        <f>R195</f>
        <v>0</v>
      </c>
      <c r="K66" s="157">
        <f>K195</f>
        <v>0</v>
      </c>
      <c r="L66" s="158"/>
    </row>
    <row r="67" spans="2:12" s="8" customFormat="1" ht="14.85" customHeight="1">
      <c r="B67" s="152"/>
      <c r="C67" s="153"/>
      <c r="D67" s="154" t="s">
        <v>112</v>
      </c>
      <c r="E67" s="155"/>
      <c r="F67" s="155"/>
      <c r="G67" s="155"/>
      <c r="H67" s="155"/>
      <c r="I67" s="156">
        <f>Q199</f>
        <v>0</v>
      </c>
      <c r="J67" s="156">
        <f>R199</f>
        <v>0</v>
      </c>
      <c r="K67" s="157">
        <f>K199</f>
        <v>0</v>
      </c>
      <c r="L67" s="158"/>
    </row>
    <row r="68" spans="2:12" s="8" customFormat="1" ht="14.85" customHeight="1">
      <c r="B68" s="152"/>
      <c r="C68" s="153"/>
      <c r="D68" s="154" t="s">
        <v>113</v>
      </c>
      <c r="E68" s="155"/>
      <c r="F68" s="155"/>
      <c r="G68" s="155"/>
      <c r="H68" s="155"/>
      <c r="I68" s="156">
        <f>Q204</f>
        <v>0</v>
      </c>
      <c r="J68" s="156">
        <f>R204</f>
        <v>0</v>
      </c>
      <c r="K68" s="157">
        <f>K204</f>
        <v>0</v>
      </c>
      <c r="L68" s="158"/>
    </row>
    <row r="69" spans="2:12" s="7" customFormat="1" ht="24.95" customHeight="1">
      <c r="B69" s="145"/>
      <c r="C69" s="146"/>
      <c r="D69" s="147" t="s">
        <v>114</v>
      </c>
      <c r="E69" s="148"/>
      <c r="F69" s="148"/>
      <c r="G69" s="148"/>
      <c r="H69" s="148"/>
      <c r="I69" s="149">
        <f>Q209</f>
        <v>0</v>
      </c>
      <c r="J69" s="149">
        <f>R209</f>
        <v>0</v>
      </c>
      <c r="K69" s="150">
        <f>K209</f>
        <v>0</v>
      </c>
      <c r="L69" s="151"/>
    </row>
    <row r="70" spans="2:12" s="8" customFormat="1" ht="19.899999999999999" customHeight="1">
      <c r="B70" s="152"/>
      <c r="C70" s="153"/>
      <c r="D70" s="154" t="s">
        <v>115</v>
      </c>
      <c r="E70" s="155"/>
      <c r="F70" s="155"/>
      <c r="G70" s="155"/>
      <c r="H70" s="155"/>
      <c r="I70" s="156">
        <f>Q210</f>
        <v>0</v>
      </c>
      <c r="J70" s="156">
        <f>R210</f>
        <v>0</v>
      </c>
      <c r="K70" s="157">
        <f>K210</f>
        <v>0</v>
      </c>
      <c r="L70" s="158"/>
    </row>
    <row r="71" spans="2:12" s="8" customFormat="1" ht="19.899999999999999" customHeight="1">
      <c r="B71" s="152"/>
      <c r="C71" s="153"/>
      <c r="D71" s="154" t="s">
        <v>116</v>
      </c>
      <c r="E71" s="155"/>
      <c r="F71" s="155"/>
      <c r="G71" s="155"/>
      <c r="H71" s="155"/>
      <c r="I71" s="156">
        <f>Q214</f>
        <v>0</v>
      </c>
      <c r="J71" s="156">
        <f>R214</f>
        <v>0</v>
      </c>
      <c r="K71" s="157">
        <f>K214</f>
        <v>0</v>
      </c>
      <c r="L71" s="158"/>
    </row>
    <row r="72" spans="2:12" s="8" customFormat="1" ht="19.899999999999999" customHeight="1">
      <c r="B72" s="152"/>
      <c r="C72" s="153"/>
      <c r="D72" s="154" t="s">
        <v>117</v>
      </c>
      <c r="E72" s="155"/>
      <c r="F72" s="155"/>
      <c r="G72" s="155"/>
      <c r="H72" s="155"/>
      <c r="I72" s="156">
        <f>Q216</f>
        <v>0</v>
      </c>
      <c r="J72" s="156">
        <f>R216</f>
        <v>0</v>
      </c>
      <c r="K72" s="157">
        <f>K216</f>
        <v>0</v>
      </c>
      <c r="L72" s="158"/>
    </row>
    <row r="73" spans="2:12" s="8" customFormat="1" ht="19.899999999999999" customHeight="1">
      <c r="B73" s="152"/>
      <c r="C73" s="153"/>
      <c r="D73" s="154" t="s">
        <v>118</v>
      </c>
      <c r="E73" s="155"/>
      <c r="F73" s="155"/>
      <c r="G73" s="155"/>
      <c r="H73" s="155"/>
      <c r="I73" s="156">
        <f>Q218</f>
        <v>0</v>
      </c>
      <c r="J73" s="156">
        <f>R218</f>
        <v>0</v>
      </c>
      <c r="K73" s="157">
        <f>K218</f>
        <v>0</v>
      </c>
      <c r="L73" s="158"/>
    </row>
    <row r="74" spans="2:12" s="8" customFormat="1" ht="19.899999999999999" customHeight="1">
      <c r="B74" s="152"/>
      <c r="C74" s="153"/>
      <c r="D74" s="154" t="s">
        <v>119</v>
      </c>
      <c r="E74" s="155"/>
      <c r="F74" s="155"/>
      <c r="G74" s="155"/>
      <c r="H74" s="155"/>
      <c r="I74" s="156">
        <f>Q220</f>
        <v>0</v>
      </c>
      <c r="J74" s="156">
        <f>R220</f>
        <v>0</v>
      </c>
      <c r="K74" s="157">
        <f>K220</f>
        <v>0</v>
      </c>
      <c r="L74" s="158"/>
    </row>
    <row r="75" spans="2:12" s="7" customFormat="1" ht="24.95" customHeight="1">
      <c r="B75" s="145"/>
      <c r="C75" s="146"/>
      <c r="D75" s="147" t="s">
        <v>120</v>
      </c>
      <c r="E75" s="148"/>
      <c r="F75" s="148"/>
      <c r="G75" s="148"/>
      <c r="H75" s="148"/>
      <c r="I75" s="149">
        <f>Q233</f>
        <v>0</v>
      </c>
      <c r="J75" s="149">
        <f>R233</f>
        <v>0</v>
      </c>
      <c r="K75" s="150">
        <f>K233</f>
        <v>0</v>
      </c>
      <c r="L75" s="151"/>
    </row>
    <row r="76" spans="2:12" s="8" customFormat="1" ht="19.899999999999999" customHeight="1">
      <c r="B76" s="152"/>
      <c r="C76" s="153"/>
      <c r="D76" s="154" t="s">
        <v>121</v>
      </c>
      <c r="E76" s="155"/>
      <c r="F76" s="155"/>
      <c r="G76" s="155"/>
      <c r="H76" s="155"/>
      <c r="I76" s="156">
        <f>Q234</f>
        <v>0</v>
      </c>
      <c r="J76" s="156">
        <f>R234</f>
        <v>0</v>
      </c>
      <c r="K76" s="157">
        <f>K234</f>
        <v>0</v>
      </c>
      <c r="L76" s="158"/>
    </row>
    <row r="77" spans="2:12" s="1" customFormat="1" ht="21.75" customHeight="1">
      <c r="B77" s="37"/>
      <c r="C77" s="38"/>
      <c r="D77" s="38"/>
      <c r="E77" s="38"/>
      <c r="F77" s="38"/>
      <c r="G77" s="38"/>
      <c r="H77" s="38"/>
      <c r="I77" s="111"/>
      <c r="J77" s="111"/>
      <c r="K77" s="38"/>
      <c r="L77" s="41"/>
    </row>
    <row r="78" spans="2:12" s="1" customFormat="1" ht="6.95" customHeight="1">
      <c r="B78" s="52"/>
      <c r="C78" s="53"/>
      <c r="D78" s="53"/>
      <c r="E78" s="53"/>
      <c r="F78" s="53"/>
      <c r="G78" s="53"/>
      <c r="H78" s="53"/>
      <c r="I78" s="134"/>
      <c r="J78" s="134"/>
      <c r="K78" s="53"/>
      <c r="L78" s="54"/>
    </row>
    <row r="82" spans="2:63" s="1" customFormat="1" ht="6.95" customHeight="1">
      <c r="B82" s="55"/>
      <c r="C82" s="56"/>
      <c r="D82" s="56"/>
      <c r="E82" s="56"/>
      <c r="F82" s="56"/>
      <c r="G82" s="56"/>
      <c r="H82" s="56"/>
      <c r="I82" s="137"/>
      <c r="J82" s="137"/>
      <c r="K82" s="56"/>
      <c r="L82" s="56"/>
      <c r="M82" s="57"/>
    </row>
    <row r="83" spans="2:63" s="1" customFormat="1" ht="36.950000000000003" customHeight="1">
      <c r="B83" s="37"/>
      <c r="C83" s="58" t="s">
        <v>122</v>
      </c>
      <c r="D83" s="59"/>
      <c r="E83" s="59"/>
      <c r="F83" s="59"/>
      <c r="G83" s="59"/>
      <c r="H83" s="59"/>
      <c r="I83" s="159"/>
      <c r="J83" s="159"/>
      <c r="K83" s="59"/>
      <c r="L83" s="59"/>
      <c r="M83" s="57"/>
    </row>
    <row r="84" spans="2:63" s="1" customFormat="1" ht="6.95" customHeight="1">
      <c r="B84" s="37"/>
      <c r="C84" s="59"/>
      <c r="D84" s="59"/>
      <c r="E84" s="59"/>
      <c r="F84" s="59"/>
      <c r="G84" s="59"/>
      <c r="H84" s="59"/>
      <c r="I84" s="159"/>
      <c r="J84" s="159"/>
      <c r="K84" s="59"/>
      <c r="L84" s="59"/>
      <c r="M84" s="57"/>
    </row>
    <row r="85" spans="2:63" s="1" customFormat="1" ht="14.45" customHeight="1">
      <c r="B85" s="37"/>
      <c r="C85" s="61" t="s">
        <v>19</v>
      </c>
      <c r="D85" s="59"/>
      <c r="E85" s="59"/>
      <c r="F85" s="59"/>
      <c r="G85" s="59"/>
      <c r="H85" s="59"/>
      <c r="I85" s="159"/>
      <c r="J85" s="159"/>
      <c r="K85" s="59"/>
      <c r="L85" s="59"/>
      <c r="M85" s="57"/>
    </row>
    <row r="86" spans="2:63" s="1" customFormat="1" ht="22.5" customHeight="1">
      <c r="B86" s="37"/>
      <c r="C86" s="59"/>
      <c r="D86" s="59"/>
      <c r="E86" s="348" t="str">
        <f>E7</f>
        <v>Bezbariérovost školy Pňovice - přístavba výtahu</v>
      </c>
      <c r="F86" s="349"/>
      <c r="G86" s="349"/>
      <c r="H86" s="349"/>
      <c r="I86" s="159"/>
      <c r="J86" s="159"/>
      <c r="K86" s="59"/>
      <c r="L86" s="59"/>
      <c r="M86" s="57"/>
    </row>
    <row r="87" spans="2:63" s="1" customFormat="1" ht="14.45" customHeight="1">
      <c r="B87" s="37"/>
      <c r="C87" s="61" t="s">
        <v>93</v>
      </c>
      <c r="D87" s="59"/>
      <c r="E87" s="59"/>
      <c r="F87" s="59"/>
      <c r="G87" s="59"/>
      <c r="H87" s="59"/>
      <c r="I87" s="159"/>
      <c r="J87" s="159"/>
      <c r="K87" s="59"/>
      <c r="L87" s="59"/>
      <c r="M87" s="57"/>
    </row>
    <row r="88" spans="2:63" s="1" customFormat="1" ht="23.25" customHeight="1">
      <c r="B88" s="37"/>
      <c r="C88" s="59"/>
      <c r="D88" s="59"/>
      <c r="E88" s="324" t="str">
        <f>E9</f>
        <v>001 - D.1.4.g. - Zařízení silnoproudé elektrotechniky</v>
      </c>
      <c r="F88" s="350"/>
      <c r="G88" s="350"/>
      <c r="H88" s="350"/>
      <c r="I88" s="159"/>
      <c r="J88" s="159"/>
      <c r="K88" s="59"/>
      <c r="L88" s="59"/>
      <c r="M88" s="57"/>
    </row>
    <row r="89" spans="2:63" s="1" customFormat="1" ht="6.95" customHeight="1">
      <c r="B89" s="37"/>
      <c r="C89" s="59"/>
      <c r="D89" s="59"/>
      <c r="E89" s="59"/>
      <c r="F89" s="59"/>
      <c r="G89" s="59"/>
      <c r="H89" s="59"/>
      <c r="I89" s="159"/>
      <c r="J89" s="159"/>
      <c r="K89" s="59"/>
      <c r="L89" s="59"/>
      <c r="M89" s="57"/>
    </row>
    <row r="90" spans="2:63" s="1" customFormat="1" ht="18" customHeight="1">
      <c r="B90" s="37"/>
      <c r="C90" s="61" t="s">
        <v>24</v>
      </c>
      <c r="D90" s="59"/>
      <c r="E90" s="59"/>
      <c r="F90" s="160" t="str">
        <f>F12</f>
        <v>Pňovice</v>
      </c>
      <c r="G90" s="59"/>
      <c r="H90" s="59"/>
      <c r="I90" s="161" t="s">
        <v>26</v>
      </c>
      <c r="J90" s="162" t="str">
        <f>IF(J12="","",J12)</f>
        <v>17. 1. 2017</v>
      </c>
      <c r="K90" s="59"/>
      <c r="L90" s="59"/>
      <c r="M90" s="57"/>
    </row>
    <row r="91" spans="2:63" s="1" customFormat="1" ht="6.95" customHeight="1">
      <c r="B91" s="37"/>
      <c r="C91" s="59"/>
      <c r="D91" s="59"/>
      <c r="E91" s="59"/>
      <c r="F91" s="59"/>
      <c r="G91" s="59"/>
      <c r="H91" s="59"/>
      <c r="I91" s="159"/>
      <c r="J91" s="159"/>
      <c r="K91" s="59"/>
      <c r="L91" s="59"/>
      <c r="M91" s="57"/>
    </row>
    <row r="92" spans="2:63" s="1" customFormat="1">
      <c r="B92" s="37"/>
      <c r="C92" s="61" t="s">
        <v>28</v>
      </c>
      <c r="D92" s="59"/>
      <c r="E92" s="59"/>
      <c r="F92" s="160" t="str">
        <f>E15</f>
        <v>Obec Pňovice</v>
      </c>
      <c r="G92" s="59"/>
      <c r="H92" s="59"/>
      <c r="I92" s="161" t="s">
        <v>36</v>
      </c>
      <c r="J92" s="163" t="str">
        <f>E21</f>
        <v>Viktor Králík</v>
      </c>
      <c r="K92" s="59"/>
      <c r="L92" s="59"/>
      <c r="M92" s="57"/>
    </row>
    <row r="93" spans="2:63" s="1" customFormat="1" ht="14.45" customHeight="1">
      <c r="B93" s="37"/>
      <c r="C93" s="61" t="s">
        <v>34</v>
      </c>
      <c r="D93" s="59"/>
      <c r="E93" s="59"/>
      <c r="F93" s="160" t="str">
        <f>IF(E18="","",E18)</f>
        <v/>
      </c>
      <c r="G93" s="59"/>
      <c r="H93" s="59"/>
      <c r="I93" s="159"/>
      <c r="J93" s="159"/>
      <c r="K93" s="59"/>
      <c r="L93" s="59"/>
      <c r="M93" s="57"/>
    </row>
    <row r="94" spans="2:63" s="1" customFormat="1" ht="10.35" customHeight="1">
      <c r="B94" s="37"/>
      <c r="C94" s="59"/>
      <c r="D94" s="59"/>
      <c r="E94" s="59"/>
      <c r="F94" s="59"/>
      <c r="G94" s="59"/>
      <c r="H94" s="59"/>
      <c r="I94" s="159"/>
      <c r="J94" s="159"/>
      <c r="K94" s="59"/>
      <c r="L94" s="59"/>
      <c r="M94" s="57"/>
    </row>
    <row r="95" spans="2:63" s="9" customFormat="1" ht="29.25" customHeight="1">
      <c r="B95" s="164"/>
      <c r="C95" s="165" t="s">
        <v>123</v>
      </c>
      <c r="D95" s="166" t="s">
        <v>59</v>
      </c>
      <c r="E95" s="166" t="s">
        <v>55</v>
      </c>
      <c r="F95" s="166" t="s">
        <v>124</v>
      </c>
      <c r="G95" s="166" t="s">
        <v>125</v>
      </c>
      <c r="H95" s="166" t="s">
        <v>126</v>
      </c>
      <c r="I95" s="167" t="s">
        <v>127</v>
      </c>
      <c r="J95" s="167" t="s">
        <v>128</v>
      </c>
      <c r="K95" s="166" t="s">
        <v>101</v>
      </c>
      <c r="L95" s="168" t="s">
        <v>129</v>
      </c>
      <c r="M95" s="169"/>
      <c r="N95" s="76" t="s">
        <v>130</v>
      </c>
      <c r="O95" s="77" t="s">
        <v>44</v>
      </c>
      <c r="P95" s="77" t="s">
        <v>131</v>
      </c>
      <c r="Q95" s="77" t="s">
        <v>132</v>
      </c>
      <c r="R95" s="77" t="s">
        <v>133</v>
      </c>
      <c r="S95" s="77" t="s">
        <v>134</v>
      </c>
      <c r="T95" s="77" t="s">
        <v>135</v>
      </c>
      <c r="U95" s="77" t="s">
        <v>136</v>
      </c>
      <c r="V95" s="77" t="s">
        <v>137</v>
      </c>
      <c r="W95" s="77" t="s">
        <v>138</v>
      </c>
      <c r="X95" s="78" t="s">
        <v>139</v>
      </c>
    </row>
    <row r="96" spans="2:63" s="1" customFormat="1" ht="29.25" customHeight="1">
      <c r="B96" s="37"/>
      <c r="C96" s="82" t="s">
        <v>102</v>
      </c>
      <c r="D96" s="59"/>
      <c r="E96" s="59"/>
      <c r="F96" s="59"/>
      <c r="G96" s="59"/>
      <c r="H96" s="59"/>
      <c r="I96" s="159"/>
      <c r="J96" s="159"/>
      <c r="K96" s="170">
        <f>BK96</f>
        <v>0</v>
      </c>
      <c r="L96" s="59"/>
      <c r="M96" s="57"/>
      <c r="N96" s="79"/>
      <c r="O96" s="80"/>
      <c r="P96" s="80"/>
      <c r="Q96" s="171">
        <f>Q97+Q209+Q233</f>
        <v>0</v>
      </c>
      <c r="R96" s="171">
        <f>R97+R209+R233</f>
        <v>0</v>
      </c>
      <c r="S96" s="80"/>
      <c r="T96" s="172">
        <f>T97+T209+T233</f>
        <v>0</v>
      </c>
      <c r="U96" s="80"/>
      <c r="V96" s="172">
        <f>V97+V209+V233</f>
        <v>0</v>
      </c>
      <c r="W96" s="80"/>
      <c r="X96" s="173">
        <f>X97+X209+X233</f>
        <v>0</v>
      </c>
      <c r="AT96" s="20" t="s">
        <v>75</v>
      </c>
      <c r="AU96" s="20" t="s">
        <v>103</v>
      </c>
      <c r="BK96" s="174">
        <f>BK97+BK209+BK233</f>
        <v>0</v>
      </c>
    </row>
    <row r="97" spans="2:65" s="10" customFormat="1" ht="37.35" customHeight="1">
      <c r="B97" s="175"/>
      <c r="C97" s="176"/>
      <c r="D97" s="177" t="s">
        <v>75</v>
      </c>
      <c r="E97" s="178" t="s">
        <v>140</v>
      </c>
      <c r="F97" s="178" t="s">
        <v>141</v>
      </c>
      <c r="G97" s="176"/>
      <c r="H97" s="176"/>
      <c r="I97" s="179"/>
      <c r="J97" s="179"/>
      <c r="K97" s="180">
        <f>BK97</f>
        <v>0</v>
      </c>
      <c r="L97" s="176"/>
      <c r="M97" s="181"/>
      <c r="N97" s="182"/>
      <c r="O97" s="183"/>
      <c r="P97" s="183"/>
      <c r="Q97" s="184">
        <f>Q98+Q101+Q185+Q189+Q191</f>
        <v>0</v>
      </c>
      <c r="R97" s="184">
        <f>R98+R101+R185+R189+R191</f>
        <v>0</v>
      </c>
      <c r="S97" s="183"/>
      <c r="T97" s="185">
        <f>T98+T101+T185+T189+T191</f>
        <v>0</v>
      </c>
      <c r="U97" s="183"/>
      <c r="V97" s="185">
        <f>V98+V101+V185+V189+V191</f>
        <v>0</v>
      </c>
      <c r="W97" s="183"/>
      <c r="X97" s="186">
        <f>X98+X101+X185+X189+X191</f>
        <v>0</v>
      </c>
      <c r="AR97" s="187" t="s">
        <v>86</v>
      </c>
      <c r="AT97" s="188" t="s">
        <v>75</v>
      </c>
      <c r="AU97" s="188" t="s">
        <v>76</v>
      </c>
      <c r="AY97" s="187" t="s">
        <v>142</v>
      </c>
      <c r="BK97" s="189">
        <f>BK98+BK101+BK185+BK189+BK191</f>
        <v>0</v>
      </c>
    </row>
    <row r="98" spans="2:65" s="10" customFormat="1" ht="19.899999999999999" customHeight="1">
      <c r="B98" s="175"/>
      <c r="C98" s="176"/>
      <c r="D98" s="190" t="s">
        <v>75</v>
      </c>
      <c r="E98" s="191" t="s">
        <v>143</v>
      </c>
      <c r="F98" s="191" t="s">
        <v>144</v>
      </c>
      <c r="G98" s="176"/>
      <c r="H98" s="176"/>
      <c r="I98" s="179"/>
      <c r="J98" s="179"/>
      <c r="K98" s="192">
        <f>BK98</f>
        <v>0</v>
      </c>
      <c r="L98" s="176"/>
      <c r="M98" s="181"/>
      <c r="N98" s="182"/>
      <c r="O98" s="183"/>
      <c r="P98" s="183"/>
      <c r="Q98" s="184">
        <f>SUM(Q99:Q100)</f>
        <v>0</v>
      </c>
      <c r="R98" s="184">
        <f>SUM(R99:R100)</f>
        <v>0</v>
      </c>
      <c r="S98" s="183"/>
      <c r="T98" s="185">
        <f>SUM(T99:T100)</f>
        <v>0</v>
      </c>
      <c r="U98" s="183"/>
      <c r="V98" s="185">
        <f>SUM(V99:V100)</f>
        <v>0</v>
      </c>
      <c r="W98" s="183"/>
      <c r="X98" s="186">
        <f>SUM(X99:X100)</f>
        <v>0</v>
      </c>
      <c r="AR98" s="187" t="s">
        <v>86</v>
      </c>
      <c r="AT98" s="188" t="s">
        <v>75</v>
      </c>
      <c r="AU98" s="188" t="s">
        <v>84</v>
      </c>
      <c r="AY98" s="187" t="s">
        <v>142</v>
      </c>
      <c r="BK98" s="189">
        <f>SUM(BK99:BK100)</f>
        <v>0</v>
      </c>
    </row>
    <row r="99" spans="2:65" s="1" customFormat="1" ht="31.5" customHeight="1">
      <c r="B99" s="37"/>
      <c r="C99" s="193" t="s">
        <v>84</v>
      </c>
      <c r="D99" s="193" t="s">
        <v>145</v>
      </c>
      <c r="E99" s="194" t="s">
        <v>146</v>
      </c>
      <c r="F99" s="195" t="s">
        <v>147</v>
      </c>
      <c r="G99" s="196" t="s">
        <v>148</v>
      </c>
      <c r="H99" s="197">
        <v>1</v>
      </c>
      <c r="I99" s="198"/>
      <c r="J99" s="198"/>
      <c r="K99" s="199">
        <f>ROUND(P99*H99,2)</f>
        <v>0</v>
      </c>
      <c r="L99" s="195" t="s">
        <v>149</v>
      </c>
      <c r="M99" s="57"/>
      <c r="N99" s="200" t="s">
        <v>22</v>
      </c>
      <c r="O99" s="201" t="s">
        <v>45</v>
      </c>
      <c r="P99" s="125">
        <f>I99+J99</f>
        <v>0</v>
      </c>
      <c r="Q99" s="125">
        <f>ROUND(I99*H99,2)</f>
        <v>0</v>
      </c>
      <c r="R99" s="125">
        <f>ROUND(J99*H99,2)</f>
        <v>0</v>
      </c>
      <c r="S99" s="38"/>
      <c r="T99" s="202">
        <f>S99*H99</f>
        <v>0</v>
      </c>
      <c r="U99" s="202">
        <v>0</v>
      </c>
      <c r="V99" s="202">
        <f>U99*H99</f>
        <v>0</v>
      </c>
      <c r="W99" s="202">
        <v>0</v>
      </c>
      <c r="X99" s="203">
        <f>W99*H99</f>
        <v>0</v>
      </c>
      <c r="AR99" s="20" t="s">
        <v>150</v>
      </c>
      <c r="AT99" s="20" t="s">
        <v>145</v>
      </c>
      <c r="AU99" s="20" t="s">
        <v>86</v>
      </c>
      <c r="AY99" s="20" t="s">
        <v>142</v>
      </c>
      <c r="BE99" s="204">
        <f>IF(O99="základní",K99,0)</f>
        <v>0</v>
      </c>
      <c r="BF99" s="204">
        <f>IF(O99="snížená",K99,0)</f>
        <v>0</v>
      </c>
      <c r="BG99" s="204">
        <f>IF(O99="zákl. přenesená",K99,0)</f>
        <v>0</v>
      </c>
      <c r="BH99" s="204">
        <f>IF(O99="sníž. přenesená",K99,0)</f>
        <v>0</v>
      </c>
      <c r="BI99" s="204">
        <f>IF(O99="nulová",K99,0)</f>
        <v>0</v>
      </c>
      <c r="BJ99" s="20" t="s">
        <v>84</v>
      </c>
      <c r="BK99" s="204">
        <f>ROUND(P99*H99,2)</f>
        <v>0</v>
      </c>
      <c r="BL99" s="20" t="s">
        <v>150</v>
      </c>
      <c r="BM99" s="20" t="s">
        <v>151</v>
      </c>
    </row>
    <row r="100" spans="2:65" s="1" customFormat="1" ht="27">
      <c r="B100" s="37"/>
      <c r="C100" s="59"/>
      <c r="D100" s="205" t="s">
        <v>152</v>
      </c>
      <c r="E100" s="59"/>
      <c r="F100" s="206" t="s">
        <v>153</v>
      </c>
      <c r="G100" s="59"/>
      <c r="H100" s="59"/>
      <c r="I100" s="159"/>
      <c r="J100" s="159"/>
      <c r="K100" s="59"/>
      <c r="L100" s="59"/>
      <c r="M100" s="57"/>
      <c r="N100" s="207"/>
      <c r="O100" s="38"/>
      <c r="P100" s="38"/>
      <c r="Q100" s="38"/>
      <c r="R100" s="38"/>
      <c r="S100" s="38"/>
      <c r="T100" s="38"/>
      <c r="U100" s="38"/>
      <c r="V100" s="38"/>
      <c r="W100" s="38"/>
      <c r="X100" s="73"/>
      <c r="AT100" s="20" t="s">
        <v>152</v>
      </c>
      <c r="AU100" s="20" t="s">
        <v>86</v>
      </c>
    </row>
    <row r="101" spans="2:65" s="10" customFormat="1" ht="29.85" customHeight="1">
      <c r="B101" s="175"/>
      <c r="C101" s="176"/>
      <c r="D101" s="190" t="s">
        <v>75</v>
      </c>
      <c r="E101" s="191" t="s">
        <v>154</v>
      </c>
      <c r="F101" s="191" t="s">
        <v>155</v>
      </c>
      <c r="G101" s="176"/>
      <c r="H101" s="176"/>
      <c r="I101" s="179"/>
      <c r="J101" s="179"/>
      <c r="K101" s="192">
        <f>BK101</f>
        <v>0</v>
      </c>
      <c r="L101" s="176"/>
      <c r="M101" s="181"/>
      <c r="N101" s="182"/>
      <c r="O101" s="183"/>
      <c r="P101" s="183"/>
      <c r="Q101" s="184">
        <f>SUM(Q102:Q184)</f>
        <v>0</v>
      </c>
      <c r="R101" s="184">
        <f>SUM(R102:R184)</f>
        <v>0</v>
      </c>
      <c r="S101" s="183"/>
      <c r="T101" s="185">
        <f>SUM(T102:T184)</f>
        <v>0</v>
      </c>
      <c r="U101" s="183"/>
      <c r="V101" s="185">
        <f>SUM(V102:V184)</f>
        <v>0</v>
      </c>
      <c r="W101" s="183"/>
      <c r="X101" s="186">
        <f>SUM(X102:X184)</f>
        <v>0</v>
      </c>
      <c r="AR101" s="187" t="s">
        <v>86</v>
      </c>
      <c r="AT101" s="188" t="s">
        <v>75</v>
      </c>
      <c r="AU101" s="188" t="s">
        <v>84</v>
      </c>
      <c r="AY101" s="187" t="s">
        <v>142</v>
      </c>
      <c r="BK101" s="189">
        <f>SUM(BK102:BK184)</f>
        <v>0</v>
      </c>
    </row>
    <row r="102" spans="2:65" s="1" customFormat="1" ht="31.5" customHeight="1">
      <c r="B102" s="37"/>
      <c r="C102" s="193" t="s">
        <v>86</v>
      </c>
      <c r="D102" s="193" t="s">
        <v>145</v>
      </c>
      <c r="E102" s="194" t="s">
        <v>156</v>
      </c>
      <c r="F102" s="195" t="s">
        <v>157</v>
      </c>
      <c r="G102" s="196" t="s">
        <v>158</v>
      </c>
      <c r="H102" s="197">
        <v>50</v>
      </c>
      <c r="I102" s="198"/>
      <c r="J102" s="198"/>
      <c r="K102" s="199">
        <f t="shared" ref="K102:K133" si="1">ROUND(P102*H102,2)</f>
        <v>0</v>
      </c>
      <c r="L102" s="195" t="s">
        <v>149</v>
      </c>
      <c r="M102" s="57"/>
      <c r="N102" s="200" t="s">
        <v>22</v>
      </c>
      <c r="O102" s="201" t="s">
        <v>45</v>
      </c>
      <c r="P102" s="125">
        <f t="shared" ref="P102:P133" si="2">I102+J102</f>
        <v>0</v>
      </c>
      <c r="Q102" s="125">
        <f t="shared" ref="Q102:Q133" si="3">ROUND(I102*H102,2)</f>
        <v>0</v>
      </c>
      <c r="R102" s="125">
        <f t="shared" ref="R102:R133" si="4">ROUND(J102*H102,2)</f>
        <v>0</v>
      </c>
      <c r="S102" s="38"/>
      <c r="T102" s="202">
        <f t="shared" ref="T102:T133" si="5">S102*H102</f>
        <v>0</v>
      </c>
      <c r="U102" s="202">
        <v>0</v>
      </c>
      <c r="V102" s="202">
        <f t="shared" ref="V102:V133" si="6">U102*H102</f>
        <v>0</v>
      </c>
      <c r="W102" s="202">
        <v>0</v>
      </c>
      <c r="X102" s="203">
        <f t="shared" ref="X102:X133" si="7">W102*H102</f>
        <v>0</v>
      </c>
      <c r="AR102" s="20" t="s">
        <v>150</v>
      </c>
      <c r="AT102" s="20" t="s">
        <v>145</v>
      </c>
      <c r="AU102" s="20" t="s">
        <v>86</v>
      </c>
      <c r="AY102" s="20" t="s">
        <v>142</v>
      </c>
      <c r="BE102" s="204">
        <f t="shared" ref="BE102:BE133" si="8">IF(O102="základní",K102,0)</f>
        <v>0</v>
      </c>
      <c r="BF102" s="204">
        <f t="shared" ref="BF102:BF133" si="9">IF(O102="snížená",K102,0)</f>
        <v>0</v>
      </c>
      <c r="BG102" s="204">
        <f t="shared" ref="BG102:BG133" si="10">IF(O102="zákl. přenesená",K102,0)</f>
        <v>0</v>
      </c>
      <c r="BH102" s="204">
        <f t="shared" ref="BH102:BH133" si="11">IF(O102="sníž. přenesená",K102,0)</f>
        <v>0</v>
      </c>
      <c r="BI102" s="204">
        <f t="shared" ref="BI102:BI133" si="12">IF(O102="nulová",K102,0)</f>
        <v>0</v>
      </c>
      <c r="BJ102" s="20" t="s">
        <v>84</v>
      </c>
      <c r="BK102" s="204">
        <f t="shared" ref="BK102:BK133" si="13">ROUND(P102*H102,2)</f>
        <v>0</v>
      </c>
      <c r="BL102" s="20" t="s">
        <v>150</v>
      </c>
      <c r="BM102" s="20" t="s">
        <v>159</v>
      </c>
    </row>
    <row r="103" spans="2:65" s="1" customFormat="1" ht="22.5" customHeight="1">
      <c r="B103" s="37"/>
      <c r="C103" s="208" t="s">
        <v>160</v>
      </c>
      <c r="D103" s="208" t="s">
        <v>161</v>
      </c>
      <c r="E103" s="209" t="s">
        <v>162</v>
      </c>
      <c r="F103" s="210" t="s">
        <v>163</v>
      </c>
      <c r="G103" s="211" t="s">
        <v>158</v>
      </c>
      <c r="H103" s="212">
        <v>50</v>
      </c>
      <c r="I103" s="213"/>
      <c r="J103" s="214"/>
      <c r="K103" s="215">
        <f t="shared" si="1"/>
        <v>0</v>
      </c>
      <c r="L103" s="210" t="s">
        <v>22</v>
      </c>
      <c r="M103" s="216"/>
      <c r="N103" s="217" t="s">
        <v>22</v>
      </c>
      <c r="O103" s="201" t="s">
        <v>45</v>
      </c>
      <c r="P103" s="125">
        <f t="shared" si="2"/>
        <v>0</v>
      </c>
      <c r="Q103" s="125">
        <f t="shared" si="3"/>
        <v>0</v>
      </c>
      <c r="R103" s="125">
        <f t="shared" si="4"/>
        <v>0</v>
      </c>
      <c r="S103" s="38"/>
      <c r="T103" s="202">
        <f t="shared" si="5"/>
        <v>0</v>
      </c>
      <c r="U103" s="202">
        <v>0</v>
      </c>
      <c r="V103" s="202">
        <f t="shared" si="6"/>
        <v>0</v>
      </c>
      <c r="W103" s="202">
        <v>0</v>
      </c>
      <c r="X103" s="203">
        <f t="shared" si="7"/>
        <v>0</v>
      </c>
      <c r="AR103" s="20" t="s">
        <v>164</v>
      </c>
      <c r="AT103" s="20" t="s">
        <v>161</v>
      </c>
      <c r="AU103" s="20" t="s">
        <v>86</v>
      </c>
      <c r="AY103" s="20" t="s">
        <v>142</v>
      </c>
      <c r="BE103" s="204">
        <f t="shared" si="8"/>
        <v>0</v>
      </c>
      <c r="BF103" s="204">
        <f t="shared" si="9"/>
        <v>0</v>
      </c>
      <c r="BG103" s="204">
        <f t="shared" si="10"/>
        <v>0</v>
      </c>
      <c r="BH103" s="204">
        <f t="shared" si="11"/>
        <v>0</v>
      </c>
      <c r="BI103" s="204">
        <f t="shared" si="12"/>
        <v>0</v>
      </c>
      <c r="BJ103" s="20" t="s">
        <v>84</v>
      </c>
      <c r="BK103" s="204">
        <f t="shared" si="13"/>
        <v>0</v>
      </c>
      <c r="BL103" s="20" t="s">
        <v>150</v>
      </c>
      <c r="BM103" s="20" t="s">
        <v>165</v>
      </c>
    </row>
    <row r="104" spans="2:65" s="1" customFormat="1" ht="22.5" customHeight="1">
      <c r="B104" s="37"/>
      <c r="C104" s="208" t="s">
        <v>166</v>
      </c>
      <c r="D104" s="208" t="s">
        <v>161</v>
      </c>
      <c r="E104" s="209" t="s">
        <v>167</v>
      </c>
      <c r="F104" s="210" t="s">
        <v>168</v>
      </c>
      <c r="G104" s="211" t="s">
        <v>169</v>
      </c>
      <c r="H104" s="212">
        <v>50</v>
      </c>
      <c r="I104" s="213"/>
      <c r="J104" s="214"/>
      <c r="K104" s="215">
        <f t="shared" si="1"/>
        <v>0</v>
      </c>
      <c r="L104" s="210" t="s">
        <v>22</v>
      </c>
      <c r="M104" s="216"/>
      <c r="N104" s="217" t="s">
        <v>22</v>
      </c>
      <c r="O104" s="201" t="s">
        <v>45</v>
      </c>
      <c r="P104" s="125">
        <f t="shared" si="2"/>
        <v>0</v>
      </c>
      <c r="Q104" s="125">
        <f t="shared" si="3"/>
        <v>0</v>
      </c>
      <c r="R104" s="125">
        <f t="shared" si="4"/>
        <v>0</v>
      </c>
      <c r="S104" s="38"/>
      <c r="T104" s="202">
        <f t="shared" si="5"/>
        <v>0</v>
      </c>
      <c r="U104" s="202">
        <v>0</v>
      </c>
      <c r="V104" s="202">
        <f t="shared" si="6"/>
        <v>0</v>
      </c>
      <c r="W104" s="202">
        <v>0</v>
      </c>
      <c r="X104" s="203">
        <f t="shared" si="7"/>
        <v>0</v>
      </c>
      <c r="AR104" s="20" t="s">
        <v>164</v>
      </c>
      <c r="AT104" s="20" t="s">
        <v>161</v>
      </c>
      <c r="AU104" s="20" t="s">
        <v>86</v>
      </c>
      <c r="AY104" s="20" t="s">
        <v>142</v>
      </c>
      <c r="BE104" s="204">
        <f t="shared" si="8"/>
        <v>0</v>
      </c>
      <c r="BF104" s="204">
        <f t="shared" si="9"/>
        <v>0</v>
      </c>
      <c r="BG104" s="204">
        <f t="shared" si="10"/>
        <v>0</v>
      </c>
      <c r="BH104" s="204">
        <f t="shared" si="11"/>
        <v>0</v>
      </c>
      <c r="BI104" s="204">
        <f t="shared" si="12"/>
        <v>0</v>
      </c>
      <c r="BJ104" s="20" t="s">
        <v>84</v>
      </c>
      <c r="BK104" s="204">
        <f t="shared" si="13"/>
        <v>0</v>
      </c>
      <c r="BL104" s="20" t="s">
        <v>150</v>
      </c>
      <c r="BM104" s="20" t="s">
        <v>170</v>
      </c>
    </row>
    <row r="105" spans="2:65" s="1" customFormat="1" ht="31.5" customHeight="1">
      <c r="B105" s="37"/>
      <c r="C105" s="193" t="s">
        <v>171</v>
      </c>
      <c r="D105" s="193" t="s">
        <v>145</v>
      </c>
      <c r="E105" s="194" t="s">
        <v>172</v>
      </c>
      <c r="F105" s="195" t="s">
        <v>173</v>
      </c>
      <c r="G105" s="196" t="s">
        <v>158</v>
      </c>
      <c r="H105" s="197">
        <v>10</v>
      </c>
      <c r="I105" s="198"/>
      <c r="J105" s="198"/>
      <c r="K105" s="199">
        <f t="shared" si="1"/>
        <v>0</v>
      </c>
      <c r="L105" s="195" t="s">
        <v>149</v>
      </c>
      <c r="M105" s="57"/>
      <c r="N105" s="200" t="s">
        <v>22</v>
      </c>
      <c r="O105" s="201" t="s">
        <v>45</v>
      </c>
      <c r="P105" s="125">
        <f t="shared" si="2"/>
        <v>0</v>
      </c>
      <c r="Q105" s="125">
        <f t="shared" si="3"/>
        <v>0</v>
      </c>
      <c r="R105" s="125">
        <f t="shared" si="4"/>
        <v>0</v>
      </c>
      <c r="S105" s="38"/>
      <c r="T105" s="202">
        <f t="shared" si="5"/>
        <v>0</v>
      </c>
      <c r="U105" s="202">
        <v>0</v>
      </c>
      <c r="V105" s="202">
        <f t="shared" si="6"/>
        <v>0</v>
      </c>
      <c r="W105" s="202">
        <v>0</v>
      </c>
      <c r="X105" s="203">
        <f t="shared" si="7"/>
        <v>0</v>
      </c>
      <c r="AR105" s="20" t="s">
        <v>150</v>
      </c>
      <c r="AT105" s="20" t="s">
        <v>145</v>
      </c>
      <c r="AU105" s="20" t="s">
        <v>86</v>
      </c>
      <c r="AY105" s="20" t="s">
        <v>142</v>
      </c>
      <c r="BE105" s="204">
        <f t="shared" si="8"/>
        <v>0</v>
      </c>
      <c r="BF105" s="204">
        <f t="shared" si="9"/>
        <v>0</v>
      </c>
      <c r="BG105" s="204">
        <f t="shared" si="10"/>
        <v>0</v>
      </c>
      <c r="BH105" s="204">
        <f t="shared" si="11"/>
        <v>0</v>
      </c>
      <c r="BI105" s="204">
        <f t="shared" si="12"/>
        <v>0</v>
      </c>
      <c r="BJ105" s="20" t="s">
        <v>84</v>
      </c>
      <c r="BK105" s="204">
        <f t="shared" si="13"/>
        <v>0</v>
      </c>
      <c r="BL105" s="20" t="s">
        <v>150</v>
      </c>
      <c r="BM105" s="20" t="s">
        <v>174</v>
      </c>
    </row>
    <row r="106" spans="2:65" s="1" customFormat="1" ht="22.5" customHeight="1">
      <c r="B106" s="37"/>
      <c r="C106" s="208" t="s">
        <v>175</v>
      </c>
      <c r="D106" s="208" t="s">
        <v>161</v>
      </c>
      <c r="E106" s="209" t="s">
        <v>176</v>
      </c>
      <c r="F106" s="210" t="s">
        <v>177</v>
      </c>
      <c r="G106" s="211" t="s">
        <v>158</v>
      </c>
      <c r="H106" s="212">
        <v>10</v>
      </c>
      <c r="I106" s="213"/>
      <c r="J106" s="214"/>
      <c r="K106" s="215">
        <f t="shared" si="1"/>
        <v>0</v>
      </c>
      <c r="L106" s="210" t="s">
        <v>22</v>
      </c>
      <c r="M106" s="216"/>
      <c r="N106" s="217" t="s">
        <v>22</v>
      </c>
      <c r="O106" s="201" t="s">
        <v>45</v>
      </c>
      <c r="P106" s="125">
        <f t="shared" si="2"/>
        <v>0</v>
      </c>
      <c r="Q106" s="125">
        <f t="shared" si="3"/>
        <v>0</v>
      </c>
      <c r="R106" s="125">
        <f t="shared" si="4"/>
        <v>0</v>
      </c>
      <c r="S106" s="38"/>
      <c r="T106" s="202">
        <f t="shared" si="5"/>
        <v>0</v>
      </c>
      <c r="U106" s="202">
        <v>0</v>
      </c>
      <c r="V106" s="202">
        <f t="shared" si="6"/>
        <v>0</v>
      </c>
      <c r="W106" s="202">
        <v>0</v>
      </c>
      <c r="X106" s="203">
        <f t="shared" si="7"/>
        <v>0</v>
      </c>
      <c r="AR106" s="20" t="s">
        <v>164</v>
      </c>
      <c r="AT106" s="20" t="s">
        <v>161</v>
      </c>
      <c r="AU106" s="20" t="s">
        <v>86</v>
      </c>
      <c r="AY106" s="20" t="s">
        <v>142</v>
      </c>
      <c r="BE106" s="204">
        <f t="shared" si="8"/>
        <v>0</v>
      </c>
      <c r="BF106" s="204">
        <f t="shared" si="9"/>
        <v>0</v>
      </c>
      <c r="BG106" s="204">
        <f t="shared" si="10"/>
        <v>0</v>
      </c>
      <c r="BH106" s="204">
        <f t="shared" si="11"/>
        <v>0</v>
      </c>
      <c r="BI106" s="204">
        <f t="shared" si="12"/>
        <v>0</v>
      </c>
      <c r="BJ106" s="20" t="s">
        <v>84</v>
      </c>
      <c r="BK106" s="204">
        <f t="shared" si="13"/>
        <v>0</v>
      </c>
      <c r="BL106" s="20" t="s">
        <v>150</v>
      </c>
      <c r="BM106" s="20" t="s">
        <v>178</v>
      </c>
    </row>
    <row r="107" spans="2:65" s="1" customFormat="1" ht="31.5" customHeight="1">
      <c r="B107" s="37"/>
      <c r="C107" s="193" t="s">
        <v>179</v>
      </c>
      <c r="D107" s="193" t="s">
        <v>145</v>
      </c>
      <c r="E107" s="194" t="s">
        <v>180</v>
      </c>
      <c r="F107" s="195" t="s">
        <v>181</v>
      </c>
      <c r="G107" s="196" t="s">
        <v>158</v>
      </c>
      <c r="H107" s="197">
        <v>10</v>
      </c>
      <c r="I107" s="198"/>
      <c r="J107" s="198"/>
      <c r="K107" s="199">
        <f t="shared" si="1"/>
        <v>0</v>
      </c>
      <c r="L107" s="195" t="s">
        <v>149</v>
      </c>
      <c r="M107" s="57"/>
      <c r="N107" s="200" t="s">
        <v>22</v>
      </c>
      <c r="O107" s="201" t="s">
        <v>45</v>
      </c>
      <c r="P107" s="125">
        <f t="shared" si="2"/>
        <v>0</v>
      </c>
      <c r="Q107" s="125">
        <f t="shared" si="3"/>
        <v>0</v>
      </c>
      <c r="R107" s="125">
        <f t="shared" si="4"/>
        <v>0</v>
      </c>
      <c r="S107" s="38"/>
      <c r="T107" s="202">
        <f t="shared" si="5"/>
        <v>0</v>
      </c>
      <c r="U107" s="202">
        <v>0</v>
      </c>
      <c r="V107" s="202">
        <f t="shared" si="6"/>
        <v>0</v>
      </c>
      <c r="W107" s="202">
        <v>0</v>
      </c>
      <c r="X107" s="203">
        <f t="shared" si="7"/>
        <v>0</v>
      </c>
      <c r="AR107" s="20" t="s">
        <v>150</v>
      </c>
      <c r="AT107" s="20" t="s">
        <v>145</v>
      </c>
      <c r="AU107" s="20" t="s">
        <v>86</v>
      </c>
      <c r="AY107" s="20" t="s">
        <v>142</v>
      </c>
      <c r="BE107" s="204">
        <f t="shared" si="8"/>
        <v>0</v>
      </c>
      <c r="BF107" s="204">
        <f t="shared" si="9"/>
        <v>0</v>
      </c>
      <c r="BG107" s="204">
        <f t="shared" si="10"/>
        <v>0</v>
      </c>
      <c r="BH107" s="204">
        <f t="shared" si="11"/>
        <v>0</v>
      </c>
      <c r="BI107" s="204">
        <f t="shared" si="12"/>
        <v>0</v>
      </c>
      <c r="BJ107" s="20" t="s">
        <v>84</v>
      </c>
      <c r="BK107" s="204">
        <f t="shared" si="13"/>
        <v>0</v>
      </c>
      <c r="BL107" s="20" t="s">
        <v>150</v>
      </c>
      <c r="BM107" s="20" t="s">
        <v>182</v>
      </c>
    </row>
    <row r="108" spans="2:65" s="1" customFormat="1" ht="22.5" customHeight="1">
      <c r="B108" s="37"/>
      <c r="C108" s="208" t="s">
        <v>183</v>
      </c>
      <c r="D108" s="208" t="s">
        <v>161</v>
      </c>
      <c r="E108" s="209" t="s">
        <v>184</v>
      </c>
      <c r="F108" s="210" t="s">
        <v>185</v>
      </c>
      <c r="G108" s="211" t="s">
        <v>158</v>
      </c>
      <c r="H108" s="212">
        <v>10</v>
      </c>
      <c r="I108" s="213"/>
      <c r="J108" s="214"/>
      <c r="K108" s="215">
        <f t="shared" si="1"/>
        <v>0</v>
      </c>
      <c r="L108" s="210" t="s">
        <v>22</v>
      </c>
      <c r="M108" s="216"/>
      <c r="N108" s="217" t="s">
        <v>22</v>
      </c>
      <c r="O108" s="201" t="s">
        <v>45</v>
      </c>
      <c r="P108" s="125">
        <f t="shared" si="2"/>
        <v>0</v>
      </c>
      <c r="Q108" s="125">
        <f t="shared" si="3"/>
        <v>0</v>
      </c>
      <c r="R108" s="125">
        <f t="shared" si="4"/>
        <v>0</v>
      </c>
      <c r="S108" s="38"/>
      <c r="T108" s="202">
        <f t="shared" si="5"/>
        <v>0</v>
      </c>
      <c r="U108" s="202">
        <v>0</v>
      </c>
      <c r="V108" s="202">
        <f t="shared" si="6"/>
        <v>0</v>
      </c>
      <c r="W108" s="202">
        <v>0</v>
      </c>
      <c r="X108" s="203">
        <f t="shared" si="7"/>
        <v>0</v>
      </c>
      <c r="AR108" s="20" t="s">
        <v>164</v>
      </c>
      <c r="AT108" s="20" t="s">
        <v>161</v>
      </c>
      <c r="AU108" s="20" t="s">
        <v>86</v>
      </c>
      <c r="AY108" s="20" t="s">
        <v>142</v>
      </c>
      <c r="BE108" s="204">
        <f t="shared" si="8"/>
        <v>0</v>
      </c>
      <c r="BF108" s="204">
        <f t="shared" si="9"/>
        <v>0</v>
      </c>
      <c r="BG108" s="204">
        <f t="shared" si="10"/>
        <v>0</v>
      </c>
      <c r="BH108" s="204">
        <f t="shared" si="11"/>
        <v>0</v>
      </c>
      <c r="BI108" s="204">
        <f t="shared" si="12"/>
        <v>0</v>
      </c>
      <c r="BJ108" s="20" t="s">
        <v>84</v>
      </c>
      <c r="BK108" s="204">
        <f t="shared" si="13"/>
        <v>0</v>
      </c>
      <c r="BL108" s="20" t="s">
        <v>150</v>
      </c>
      <c r="BM108" s="20" t="s">
        <v>186</v>
      </c>
    </row>
    <row r="109" spans="2:65" s="1" customFormat="1" ht="22.5" customHeight="1">
      <c r="B109" s="37"/>
      <c r="C109" s="208" t="s">
        <v>187</v>
      </c>
      <c r="D109" s="208" t="s">
        <v>161</v>
      </c>
      <c r="E109" s="209" t="s">
        <v>188</v>
      </c>
      <c r="F109" s="210" t="s">
        <v>189</v>
      </c>
      <c r="G109" s="211" t="s">
        <v>169</v>
      </c>
      <c r="H109" s="212">
        <v>10</v>
      </c>
      <c r="I109" s="213"/>
      <c r="J109" s="214"/>
      <c r="K109" s="215">
        <f t="shared" si="1"/>
        <v>0</v>
      </c>
      <c r="L109" s="210" t="s">
        <v>22</v>
      </c>
      <c r="M109" s="216"/>
      <c r="N109" s="217" t="s">
        <v>22</v>
      </c>
      <c r="O109" s="201" t="s">
        <v>45</v>
      </c>
      <c r="P109" s="125">
        <f t="shared" si="2"/>
        <v>0</v>
      </c>
      <c r="Q109" s="125">
        <f t="shared" si="3"/>
        <v>0</v>
      </c>
      <c r="R109" s="125">
        <f t="shared" si="4"/>
        <v>0</v>
      </c>
      <c r="S109" s="38"/>
      <c r="T109" s="202">
        <f t="shared" si="5"/>
        <v>0</v>
      </c>
      <c r="U109" s="202">
        <v>0</v>
      </c>
      <c r="V109" s="202">
        <f t="shared" si="6"/>
        <v>0</v>
      </c>
      <c r="W109" s="202">
        <v>0</v>
      </c>
      <c r="X109" s="203">
        <f t="shared" si="7"/>
        <v>0</v>
      </c>
      <c r="AR109" s="20" t="s">
        <v>164</v>
      </c>
      <c r="AT109" s="20" t="s">
        <v>161</v>
      </c>
      <c r="AU109" s="20" t="s">
        <v>86</v>
      </c>
      <c r="AY109" s="20" t="s">
        <v>142</v>
      </c>
      <c r="BE109" s="204">
        <f t="shared" si="8"/>
        <v>0</v>
      </c>
      <c r="BF109" s="204">
        <f t="shared" si="9"/>
        <v>0</v>
      </c>
      <c r="BG109" s="204">
        <f t="shared" si="10"/>
        <v>0</v>
      </c>
      <c r="BH109" s="204">
        <f t="shared" si="11"/>
        <v>0</v>
      </c>
      <c r="BI109" s="204">
        <f t="shared" si="12"/>
        <v>0</v>
      </c>
      <c r="BJ109" s="20" t="s">
        <v>84</v>
      </c>
      <c r="BK109" s="204">
        <f t="shared" si="13"/>
        <v>0</v>
      </c>
      <c r="BL109" s="20" t="s">
        <v>150</v>
      </c>
      <c r="BM109" s="20" t="s">
        <v>190</v>
      </c>
    </row>
    <row r="110" spans="2:65" s="1" customFormat="1" ht="22.5" customHeight="1">
      <c r="B110" s="37"/>
      <c r="C110" s="208" t="s">
        <v>191</v>
      </c>
      <c r="D110" s="208" t="s">
        <v>161</v>
      </c>
      <c r="E110" s="209" t="s">
        <v>192</v>
      </c>
      <c r="F110" s="210" t="s">
        <v>193</v>
      </c>
      <c r="G110" s="211" t="s">
        <v>169</v>
      </c>
      <c r="H110" s="212">
        <v>4</v>
      </c>
      <c r="I110" s="213"/>
      <c r="J110" s="214"/>
      <c r="K110" s="215">
        <f t="shared" si="1"/>
        <v>0</v>
      </c>
      <c r="L110" s="210" t="s">
        <v>22</v>
      </c>
      <c r="M110" s="216"/>
      <c r="N110" s="217" t="s">
        <v>22</v>
      </c>
      <c r="O110" s="201" t="s">
        <v>45</v>
      </c>
      <c r="P110" s="125">
        <f t="shared" si="2"/>
        <v>0</v>
      </c>
      <c r="Q110" s="125">
        <f t="shared" si="3"/>
        <v>0</v>
      </c>
      <c r="R110" s="125">
        <f t="shared" si="4"/>
        <v>0</v>
      </c>
      <c r="S110" s="38"/>
      <c r="T110" s="202">
        <f t="shared" si="5"/>
        <v>0</v>
      </c>
      <c r="U110" s="202">
        <v>0</v>
      </c>
      <c r="V110" s="202">
        <f t="shared" si="6"/>
        <v>0</v>
      </c>
      <c r="W110" s="202">
        <v>0</v>
      </c>
      <c r="X110" s="203">
        <f t="shared" si="7"/>
        <v>0</v>
      </c>
      <c r="AR110" s="20" t="s">
        <v>164</v>
      </c>
      <c r="AT110" s="20" t="s">
        <v>161</v>
      </c>
      <c r="AU110" s="20" t="s">
        <v>86</v>
      </c>
      <c r="AY110" s="20" t="s">
        <v>142</v>
      </c>
      <c r="BE110" s="204">
        <f t="shared" si="8"/>
        <v>0</v>
      </c>
      <c r="BF110" s="204">
        <f t="shared" si="9"/>
        <v>0</v>
      </c>
      <c r="BG110" s="204">
        <f t="shared" si="10"/>
        <v>0</v>
      </c>
      <c r="BH110" s="204">
        <f t="shared" si="11"/>
        <v>0</v>
      </c>
      <c r="BI110" s="204">
        <f t="shared" si="12"/>
        <v>0</v>
      </c>
      <c r="BJ110" s="20" t="s">
        <v>84</v>
      </c>
      <c r="BK110" s="204">
        <f t="shared" si="13"/>
        <v>0</v>
      </c>
      <c r="BL110" s="20" t="s">
        <v>150</v>
      </c>
      <c r="BM110" s="20" t="s">
        <v>194</v>
      </c>
    </row>
    <row r="111" spans="2:65" s="1" customFormat="1" ht="31.5" customHeight="1">
      <c r="B111" s="37"/>
      <c r="C111" s="193" t="s">
        <v>195</v>
      </c>
      <c r="D111" s="193" t="s">
        <v>145</v>
      </c>
      <c r="E111" s="194" t="s">
        <v>196</v>
      </c>
      <c r="F111" s="195" t="s">
        <v>197</v>
      </c>
      <c r="G111" s="196" t="s">
        <v>158</v>
      </c>
      <c r="H111" s="197">
        <v>17</v>
      </c>
      <c r="I111" s="198"/>
      <c r="J111" s="198"/>
      <c r="K111" s="199">
        <f t="shared" si="1"/>
        <v>0</v>
      </c>
      <c r="L111" s="195" t="s">
        <v>149</v>
      </c>
      <c r="M111" s="57"/>
      <c r="N111" s="200" t="s">
        <v>22</v>
      </c>
      <c r="O111" s="201" t="s">
        <v>45</v>
      </c>
      <c r="P111" s="125">
        <f t="shared" si="2"/>
        <v>0</v>
      </c>
      <c r="Q111" s="125">
        <f t="shared" si="3"/>
        <v>0</v>
      </c>
      <c r="R111" s="125">
        <f t="shared" si="4"/>
        <v>0</v>
      </c>
      <c r="S111" s="38"/>
      <c r="T111" s="202">
        <f t="shared" si="5"/>
        <v>0</v>
      </c>
      <c r="U111" s="202">
        <v>0</v>
      </c>
      <c r="V111" s="202">
        <f t="shared" si="6"/>
        <v>0</v>
      </c>
      <c r="W111" s="202">
        <v>0</v>
      </c>
      <c r="X111" s="203">
        <f t="shared" si="7"/>
        <v>0</v>
      </c>
      <c r="AR111" s="20" t="s">
        <v>150</v>
      </c>
      <c r="AT111" s="20" t="s">
        <v>145</v>
      </c>
      <c r="AU111" s="20" t="s">
        <v>86</v>
      </c>
      <c r="AY111" s="20" t="s">
        <v>142</v>
      </c>
      <c r="BE111" s="204">
        <f t="shared" si="8"/>
        <v>0</v>
      </c>
      <c r="BF111" s="204">
        <f t="shared" si="9"/>
        <v>0</v>
      </c>
      <c r="BG111" s="204">
        <f t="shared" si="10"/>
        <v>0</v>
      </c>
      <c r="BH111" s="204">
        <f t="shared" si="11"/>
        <v>0</v>
      </c>
      <c r="BI111" s="204">
        <f t="shared" si="12"/>
        <v>0</v>
      </c>
      <c r="BJ111" s="20" t="s">
        <v>84</v>
      </c>
      <c r="BK111" s="204">
        <f t="shared" si="13"/>
        <v>0</v>
      </c>
      <c r="BL111" s="20" t="s">
        <v>150</v>
      </c>
      <c r="BM111" s="20" t="s">
        <v>198</v>
      </c>
    </row>
    <row r="112" spans="2:65" s="1" customFormat="1" ht="22.5" customHeight="1">
      <c r="B112" s="37"/>
      <c r="C112" s="208" t="s">
        <v>199</v>
      </c>
      <c r="D112" s="208" t="s">
        <v>161</v>
      </c>
      <c r="E112" s="209" t="s">
        <v>200</v>
      </c>
      <c r="F112" s="210" t="s">
        <v>201</v>
      </c>
      <c r="G112" s="211" t="s">
        <v>158</v>
      </c>
      <c r="H112" s="212">
        <v>17</v>
      </c>
      <c r="I112" s="213"/>
      <c r="J112" s="214"/>
      <c r="K112" s="215">
        <f t="shared" si="1"/>
        <v>0</v>
      </c>
      <c r="L112" s="210" t="s">
        <v>22</v>
      </c>
      <c r="M112" s="216"/>
      <c r="N112" s="217" t="s">
        <v>22</v>
      </c>
      <c r="O112" s="201" t="s">
        <v>45</v>
      </c>
      <c r="P112" s="125">
        <f t="shared" si="2"/>
        <v>0</v>
      </c>
      <c r="Q112" s="125">
        <f t="shared" si="3"/>
        <v>0</v>
      </c>
      <c r="R112" s="125">
        <f t="shared" si="4"/>
        <v>0</v>
      </c>
      <c r="S112" s="38"/>
      <c r="T112" s="202">
        <f t="shared" si="5"/>
        <v>0</v>
      </c>
      <c r="U112" s="202">
        <v>0</v>
      </c>
      <c r="V112" s="202">
        <f t="shared" si="6"/>
        <v>0</v>
      </c>
      <c r="W112" s="202">
        <v>0</v>
      </c>
      <c r="X112" s="203">
        <f t="shared" si="7"/>
        <v>0</v>
      </c>
      <c r="AR112" s="20" t="s">
        <v>164</v>
      </c>
      <c r="AT112" s="20" t="s">
        <v>161</v>
      </c>
      <c r="AU112" s="20" t="s">
        <v>86</v>
      </c>
      <c r="AY112" s="20" t="s">
        <v>142</v>
      </c>
      <c r="BE112" s="204">
        <f t="shared" si="8"/>
        <v>0</v>
      </c>
      <c r="BF112" s="204">
        <f t="shared" si="9"/>
        <v>0</v>
      </c>
      <c r="BG112" s="204">
        <f t="shared" si="10"/>
        <v>0</v>
      </c>
      <c r="BH112" s="204">
        <f t="shared" si="11"/>
        <v>0</v>
      </c>
      <c r="BI112" s="204">
        <f t="shared" si="12"/>
        <v>0</v>
      </c>
      <c r="BJ112" s="20" t="s">
        <v>84</v>
      </c>
      <c r="BK112" s="204">
        <f t="shared" si="13"/>
        <v>0</v>
      </c>
      <c r="BL112" s="20" t="s">
        <v>150</v>
      </c>
      <c r="BM112" s="20" t="s">
        <v>202</v>
      </c>
    </row>
    <row r="113" spans="2:65" s="1" customFormat="1" ht="22.5" customHeight="1">
      <c r="B113" s="37"/>
      <c r="C113" s="208" t="s">
        <v>203</v>
      </c>
      <c r="D113" s="208" t="s">
        <v>161</v>
      </c>
      <c r="E113" s="209" t="s">
        <v>204</v>
      </c>
      <c r="F113" s="210" t="s">
        <v>205</v>
      </c>
      <c r="G113" s="211" t="s">
        <v>169</v>
      </c>
      <c r="H113" s="212">
        <v>6</v>
      </c>
      <c r="I113" s="213"/>
      <c r="J113" s="214"/>
      <c r="K113" s="215">
        <f t="shared" si="1"/>
        <v>0</v>
      </c>
      <c r="L113" s="210" t="s">
        <v>22</v>
      </c>
      <c r="M113" s="216"/>
      <c r="N113" s="217" t="s">
        <v>22</v>
      </c>
      <c r="O113" s="201" t="s">
        <v>45</v>
      </c>
      <c r="P113" s="125">
        <f t="shared" si="2"/>
        <v>0</v>
      </c>
      <c r="Q113" s="125">
        <f t="shared" si="3"/>
        <v>0</v>
      </c>
      <c r="R113" s="125">
        <f t="shared" si="4"/>
        <v>0</v>
      </c>
      <c r="S113" s="38"/>
      <c r="T113" s="202">
        <f t="shared" si="5"/>
        <v>0</v>
      </c>
      <c r="U113" s="202">
        <v>0</v>
      </c>
      <c r="V113" s="202">
        <f t="shared" si="6"/>
        <v>0</v>
      </c>
      <c r="W113" s="202">
        <v>0</v>
      </c>
      <c r="X113" s="203">
        <f t="shared" si="7"/>
        <v>0</v>
      </c>
      <c r="AR113" s="20" t="s">
        <v>164</v>
      </c>
      <c r="AT113" s="20" t="s">
        <v>161</v>
      </c>
      <c r="AU113" s="20" t="s">
        <v>86</v>
      </c>
      <c r="AY113" s="20" t="s">
        <v>142</v>
      </c>
      <c r="BE113" s="204">
        <f t="shared" si="8"/>
        <v>0</v>
      </c>
      <c r="BF113" s="204">
        <f t="shared" si="9"/>
        <v>0</v>
      </c>
      <c r="BG113" s="204">
        <f t="shared" si="10"/>
        <v>0</v>
      </c>
      <c r="BH113" s="204">
        <f t="shared" si="11"/>
        <v>0</v>
      </c>
      <c r="BI113" s="204">
        <f t="shared" si="12"/>
        <v>0</v>
      </c>
      <c r="BJ113" s="20" t="s">
        <v>84</v>
      </c>
      <c r="BK113" s="204">
        <f t="shared" si="13"/>
        <v>0</v>
      </c>
      <c r="BL113" s="20" t="s">
        <v>150</v>
      </c>
      <c r="BM113" s="20" t="s">
        <v>206</v>
      </c>
    </row>
    <row r="114" spans="2:65" s="1" customFormat="1" ht="31.5" customHeight="1">
      <c r="B114" s="37"/>
      <c r="C114" s="193" t="s">
        <v>207</v>
      </c>
      <c r="D114" s="193" t="s">
        <v>145</v>
      </c>
      <c r="E114" s="194" t="s">
        <v>208</v>
      </c>
      <c r="F114" s="195" t="s">
        <v>209</v>
      </c>
      <c r="G114" s="196" t="s">
        <v>148</v>
      </c>
      <c r="H114" s="197">
        <v>13</v>
      </c>
      <c r="I114" s="198"/>
      <c r="J114" s="198"/>
      <c r="K114" s="199">
        <f t="shared" si="1"/>
        <v>0</v>
      </c>
      <c r="L114" s="195" t="s">
        <v>149</v>
      </c>
      <c r="M114" s="57"/>
      <c r="N114" s="200" t="s">
        <v>22</v>
      </c>
      <c r="O114" s="201" t="s">
        <v>45</v>
      </c>
      <c r="P114" s="125">
        <f t="shared" si="2"/>
        <v>0</v>
      </c>
      <c r="Q114" s="125">
        <f t="shared" si="3"/>
        <v>0</v>
      </c>
      <c r="R114" s="125">
        <f t="shared" si="4"/>
        <v>0</v>
      </c>
      <c r="S114" s="38"/>
      <c r="T114" s="202">
        <f t="shared" si="5"/>
        <v>0</v>
      </c>
      <c r="U114" s="202">
        <v>0</v>
      </c>
      <c r="V114" s="202">
        <f t="shared" si="6"/>
        <v>0</v>
      </c>
      <c r="W114" s="202">
        <v>0</v>
      </c>
      <c r="X114" s="203">
        <f t="shared" si="7"/>
        <v>0</v>
      </c>
      <c r="AR114" s="20" t="s">
        <v>150</v>
      </c>
      <c r="AT114" s="20" t="s">
        <v>145</v>
      </c>
      <c r="AU114" s="20" t="s">
        <v>86</v>
      </c>
      <c r="AY114" s="20" t="s">
        <v>142</v>
      </c>
      <c r="BE114" s="204">
        <f t="shared" si="8"/>
        <v>0</v>
      </c>
      <c r="BF114" s="204">
        <f t="shared" si="9"/>
        <v>0</v>
      </c>
      <c r="BG114" s="204">
        <f t="shared" si="10"/>
        <v>0</v>
      </c>
      <c r="BH114" s="204">
        <f t="shared" si="11"/>
        <v>0</v>
      </c>
      <c r="BI114" s="204">
        <f t="shared" si="12"/>
        <v>0</v>
      </c>
      <c r="BJ114" s="20" t="s">
        <v>84</v>
      </c>
      <c r="BK114" s="204">
        <f t="shared" si="13"/>
        <v>0</v>
      </c>
      <c r="BL114" s="20" t="s">
        <v>150</v>
      </c>
      <c r="BM114" s="20" t="s">
        <v>210</v>
      </c>
    </row>
    <row r="115" spans="2:65" s="1" customFormat="1" ht="22.5" customHeight="1">
      <c r="B115" s="37"/>
      <c r="C115" s="208" t="s">
        <v>11</v>
      </c>
      <c r="D115" s="208" t="s">
        <v>161</v>
      </c>
      <c r="E115" s="209" t="s">
        <v>211</v>
      </c>
      <c r="F115" s="210" t="s">
        <v>212</v>
      </c>
      <c r="G115" s="211" t="s">
        <v>169</v>
      </c>
      <c r="H115" s="212">
        <v>13</v>
      </c>
      <c r="I115" s="213"/>
      <c r="J115" s="214"/>
      <c r="K115" s="215">
        <f t="shared" si="1"/>
        <v>0</v>
      </c>
      <c r="L115" s="210" t="s">
        <v>22</v>
      </c>
      <c r="M115" s="216"/>
      <c r="N115" s="217" t="s">
        <v>22</v>
      </c>
      <c r="O115" s="201" t="s">
        <v>45</v>
      </c>
      <c r="P115" s="125">
        <f t="shared" si="2"/>
        <v>0</v>
      </c>
      <c r="Q115" s="125">
        <f t="shared" si="3"/>
        <v>0</v>
      </c>
      <c r="R115" s="125">
        <f t="shared" si="4"/>
        <v>0</v>
      </c>
      <c r="S115" s="38"/>
      <c r="T115" s="202">
        <f t="shared" si="5"/>
        <v>0</v>
      </c>
      <c r="U115" s="202">
        <v>0</v>
      </c>
      <c r="V115" s="202">
        <f t="shared" si="6"/>
        <v>0</v>
      </c>
      <c r="W115" s="202">
        <v>0</v>
      </c>
      <c r="X115" s="203">
        <f t="shared" si="7"/>
        <v>0</v>
      </c>
      <c r="AR115" s="20" t="s">
        <v>164</v>
      </c>
      <c r="AT115" s="20" t="s">
        <v>161</v>
      </c>
      <c r="AU115" s="20" t="s">
        <v>86</v>
      </c>
      <c r="AY115" s="20" t="s">
        <v>142</v>
      </c>
      <c r="BE115" s="204">
        <f t="shared" si="8"/>
        <v>0</v>
      </c>
      <c r="BF115" s="204">
        <f t="shared" si="9"/>
        <v>0</v>
      </c>
      <c r="BG115" s="204">
        <f t="shared" si="10"/>
        <v>0</v>
      </c>
      <c r="BH115" s="204">
        <f t="shared" si="11"/>
        <v>0</v>
      </c>
      <c r="BI115" s="204">
        <f t="shared" si="12"/>
        <v>0</v>
      </c>
      <c r="BJ115" s="20" t="s">
        <v>84</v>
      </c>
      <c r="BK115" s="204">
        <f t="shared" si="13"/>
        <v>0</v>
      </c>
      <c r="BL115" s="20" t="s">
        <v>150</v>
      </c>
      <c r="BM115" s="20" t="s">
        <v>213</v>
      </c>
    </row>
    <row r="116" spans="2:65" s="1" customFormat="1" ht="44.25" customHeight="1">
      <c r="B116" s="37"/>
      <c r="C116" s="193" t="s">
        <v>150</v>
      </c>
      <c r="D116" s="193" t="s">
        <v>145</v>
      </c>
      <c r="E116" s="194" t="s">
        <v>214</v>
      </c>
      <c r="F116" s="195" t="s">
        <v>215</v>
      </c>
      <c r="G116" s="196" t="s">
        <v>148</v>
      </c>
      <c r="H116" s="197">
        <v>30</v>
      </c>
      <c r="I116" s="198"/>
      <c r="J116" s="198"/>
      <c r="K116" s="199">
        <f t="shared" si="1"/>
        <v>0</v>
      </c>
      <c r="L116" s="195" t="s">
        <v>149</v>
      </c>
      <c r="M116" s="57"/>
      <c r="N116" s="200" t="s">
        <v>22</v>
      </c>
      <c r="O116" s="201" t="s">
        <v>45</v>
      </c>
      <c r="P116" s="125">
        <f t="shared" si="2"/>
        <v>0</v>
      </c>
      <c r="Q116" s="125">
        <f t="shared" si="3"/>
        <v>0</v>
      </c>
      <c r="R116" s="125">
        <f t="shared" si="4"/>
        <v>0</v>
      </c>
      <c r="S116" s="38"/>
      <c r="T116" s="202">
        <f t="shared" si="5"/>
        <v>0</v>
      </c>
      <c r="U116" s="202">
        <v>0</v>
      </c>
      <c r="V116" s="202">
        <f t="shared" si="6"/>
        <v>0</v>
      </c>
      <c r="W116" s="202">
        <v>0</v>
      </c>
      <c r="X116" s="203">
        <f t="shared" si="7"/>
        <v>0</v>
      </c>
      <c r="AR116" s="20" t="s">
        <v>150</v>
      </c>
      <c r="AT116" s="20" t="s">
        <v>145</v>
      </c>
      <c r="AU116" s="20" t="s">
        <v>86</v>
      </c>
      <c r="AY116" s="20" t="s">
        <v>142</v>
      </c>
      <c r="BE116" s="204">
        <f t="shared" si="8"/>
        <v>0</v>
      </c>
      <c r="BF116" s="204">
        <f t="shared" si="9"/>
        <v>0</v>
      </c>
      <c r="BG116" s="204">
        <f t="shared" si="10"/>
        <v>0</v>
      </c>
      <c r="BH116" s="204">
        <f t="shared" si="11"/>
        <v>0</v>
      </c>
      <c r="BI116" s="204">
        <f t="shared" si="12"/>
        <v>0</v>
      </c>
      <c r="BJ116" s="20" t="s">
        <v>84</v>
      </c>
      <c r="BK116" s="204">
        <f t="shared" si="13"/>
        <v>0</v>
      </c>
      <c r="BL116" s="20" t="s">
        <v>150</v>
      </c>
      <c r="BM116" s="20" t="s">
        <v>216</v>
      </c>
    </row>
    <row r="117" spans="2:65" s="1" customFormat="1" ht="22.5" customHeight="1">
      <c r="B117" s="37"/>
      <c r="C117" s="208" t="s">
        <v>217</v>
      </c>
      <c r="D117" s="208" t="s">
        <v>161</v>
      </c>
      <c r="E117" s="209" t="s">
        <v>218</v>
      </c>
      <c r="F117" s="210" t="s">
        <v>219</v>
      </c>
      <c r="G117" s="211" t="s">
        <v>169</v>
      </c>
      <c r="H117" s="212">
        <v>30</v>
      </c>
      <c r="I117" s="213"/>
      <c r="J117" s="214"/>
      <c r="K117" s="215">
        <f t="shared" si="1"/>
        <v>0</v>
      </c>
      <c r="L117" s="210" t="s">
        <v>22</v>
      </c>
      <c r="M117" s="216"/>
      <c r="N117" s="217" t="s">
        <v>22</v>
      </c>
      <c r="O117" s="201" t="s">
        <v>45</v>
      </c>
      <c r="P117" s="125">
        <f t="shared" si="2"/>
        <v>0</v>
      </c>
      <c r="Q117" s="125">
        <f t="shared" si="3"/>
        <v>0</v>
      </c>
      <c r="R117" s="125">
        <f t="shared" si="4"/>
        <v>0</v>
      </c>
      <c r="S117" s="38"/>
      <c r="T117" s="202">
        <f t="shared" si="5"/>
        <v>0</v>
      </c>
      <c r="U117" s="202">
        <v>0</v>
      </c>
      <c r="V117" s="202">
        <f t="shared" si="6"/>
        <v>0</v>
      </c>
      <c r="W117" s="202">
        <v>0</v>
      </c>
      <c r="X117" s="203">
        <f t="shared" si="7"/>
        <v>0</v>
      </c>
      <c r="AR117" s="20" t="s">
        <v>164</v>
      </c>
      <c r="AT117" s="20" t="s">
        <v>161</v>
      </c>
      <c r="AU117" s="20" t="s">
        <v>86</v>
      </c>
      <c r="AY117" s="20" t="s">
        <v>142</v>
      </c>
      <c r="BE117" s="204">
        <f t="shared" si="8"/>
        <v>0</v>
      </c>
      <c r="BF117" s="204">
        <f t="shared" si="9"/>
        <v>0</v>
      </c>
      <c r="BG117" s="204">
        <f t="shared" si="10"/>
        <v>0</v>
      </c>
      <c r="BH117" s="204">
        <f t="shared" si="11"/>
        <v>0</v>
      </c>
      <c r="BI117" s="204">
        <f t="shared" si="12"/>
        <v>0</v>
      </c>
      <c r="BJ117" s="20" t="s">
        <v>84</v>
      </c>
      <c r="BK117" s="204">
        <f t="shared" si="13"/>
        <v>0</v>
      </c>
      <c r="BL117" s="20" t="s">
        <v>150</v>
      </c>
      <c r="BM117" s="20" t="s">
        <v>220</v>
      </c>
    </row>
    <row r="118" spans="2:65" s="1" customFormat="1" ht="44.25" customHeight="1">
      <c r="B118" s="37"/>
      <c r="C118" s="193" t="s">
        <v>221</v>
      </c>
      <c r="D118" s="193" t="s">
        <v>145</v>
      </c>
      <c r="E118" s="194" t="s">
        <v>222</v>
      </c>
      <c r="F118" s="195" t="s">
        <v>223</v>
      </c>
      <c r="G118" s="196" t="s">
        <v>148</v>
      </c>
      <c r="H118" s="197">
        <v>20</v>
      </c>
      <c r="I118" s="198"/>
      <c r="J118" s="198"/>
      <c r="K118" s="199">
        <f t="shared" si="1"/>
        <v>0</v>
      </c>
      <c r="L118" s="195" t="s">
        <v>149</v>
      </c>
      <c r="M118" s="57"/>
      <c r="N118" s="200" t="s">
        <v>22</v>
      </c>
      <c r="O118" s="201" t="s">
        <v>45</v>
      </c>
      <c r="P118" s="125">
        <f t="shared" si="2"/>
        <v>0</v>
      </c>
      <c r="Q118" s="125">
        <f t="shared" si="3"/>
        <v>0</v>
      </c>
      <c r="R118" s="125">
        <f t="shared" si="4"/>
        <v>0</v>
      </c>
      <c r="S118" s="38"/>
      <c r="T118" s="202">
        <f t="shared" si="5"/>
        <v>0</v>
      </c>
      <c r="U118" s="202">
        <v>0</v>
      </c>
      <c r="V118" s="202">
        <f t="shared" si="6"/>
        <v>0</v>
      </c>
      <c r="W118" s="202">
        <v>0</v>
      </c>
      <c r="X118" s="203">
        <f t="shared" si="7"/>
        <v>0</v>
      </c>
      <c r="AR118" s="20" t="s">
        <v>150</v>
      </c>
      <c r="AT118" s="20" t="s">
        <v>145</v>
      </c>
      <c r="AU118" s="20" t="s">
        <v>86</v>
      </c>
      <c r="AY118" s="20" t="s">
        <v>142</v>
      </c>
      <c r="BE118" s="204">
        <f t="shared" si="8"/>
        <v>0</v>
      </c>
      <c r="BF118" s="204">
        <f t="shared" si="9"/>
        <v>0</v>
      </c>
      <c r="BG118" s="204">
        <f t="shared" si="10"/>
        <v>0</v>
      </c>
      <c r="BH118" s="204">
        <f t="shared" si="11"/>
        <v>0</v>
      </c>
      <c r="BI118" s="204">
        <f t="shared" si="12"/>
        <v>0</v>
      </c>
      <c r="BJ118" s="20" t="s">
        <v>84</v>
      </c>
      <c r="BK118" s="204">
        <f t="shared" si="13"/>
        <v>0</v>
      </c>
      <c r="BL118" s="20" t="s">
        <v>150</v>
      </c>
      <c r="BM118" s="20" t="s">
        <v>224</v>
      </c>
    </row>
    <row r="119" spans="2:65" s="1" customFormat="1" ht="22.5" customHeight="1">
      <c r="B119" s="37"/>
      <c r="C119" s="208" t="s">
        <v>225</v>
      </c>
      <c r="D119" s="208" t="s">
        <v>161</v>
      </c>
      <c r="E119" s="209" t="s">
        <v>226</v>
      </c>
      <c r="F119" s="210" t="s">
        <v>227</v>
      </c>
      <c r="G119" s="211" t="s">
        <v>169</v>
      </c>
      <c r="H119" s="212">
        <v>20</v>
      </c>
      <c r="I119" s="213"/>
      <c r="J119" s="214"/>
      <c r="K119" s="215">
        <f t="shared" si="1"/>
        <v>0</v>
      </c>
      <c r="L119" s="210" t="s">
        <v>22</v>
      </c>
      <c r="M119" s="216"/>
      <c r="N119" s="217" t="s">
        <v>22</v>
      </c>
      <c r="O119" s="201" t="s">
        <v>45</v>
      </c>
      <c r="P119" s="125">
        <f t="shared" si="2"/>
        <v>0</v>
      </c>
      <c r="Q119" s="125">
        <f t="shared" si="3"/>
        <v>0</v>
      </c>
      <c r="R119" s="125">
        <f t="shared" si="4"/>
        <v>0</v>
      </c>
      <c r="S119" s="38"/>
      <c r="T119" s="202">
        <f t="shared" si="5"/>
        <v>0</v>
      </c>
      <c r="U119" s="202">
        <v>0</v>
      </c>
      <c r="V119" s="202">
        <f t="shared" si="6"/>
        <v>0</v>
      </c>
      <c r="W119" s="202">
        <v>0</v>
      </c>
      <c r="X119" s="203">
        <f t="shared" si="7"/>
        <v>0</v>
      </c>
      <c r="AR119" s="20" t="s">
        <v>164</v>
      </c>
      <c r="AT119" s="20" t="s">
        <v>161</v>
      </c>
      <c r="AU119" s="20" t="s">
        <v>86</v>
      </c>
      <c r="AY119" s="20" t="s">
        <v>142</v>
      </c>
      <c r="BE119" s="204">
        <f t="shared" si="8"/>
        <v>0</v>
      </c>
      <c r="BF119" s="204">
        <f t="shared" si="9"/>
        <v>0</v>
      </c>
      <c r="BG119" s="204">
        <f t="shared" si="10"/>
        <v>0</v>
      </c>
      <c r="BH119" s="204">
        <f t="shared" si="11"/>
        <v>0</v>
      </c>
      <c r="BI119" s="204">
        <f t="shared" si="12"/>
        <v>0</v>
      </c>
      <c r="BJ119" s="20" t="s">
        <v>84</v>
      </c>
      <c r="BK119" s="204">
        <f t="shared" si="13"/>
        <v>0</v>
      </c>
      <c r="BL119" s="20" t="s">
        <v>150</v>
      </c>
      <c r="BM119" s="20" t="s">
        <v>228</v>
      </c>
    </row>
    <row r="120" spans="2:65" s="1" customFormat="1" ht="22.5" customHeight="1">
      <c r="B120" s="37"/>
      <c r="C120" s="208" t="s">
        <v>229</v>
      </c>
      <c r="D120" s="208" t="s">
        <v>161</v>
      </c>
      <c r="E120" s="209" t="s">
        <v>230</v>
      </c>
      <c r="F120" s="210" t="s">
        <v>231</v>
      </c>
      <c r="G120" s="211" t="s">
        <v>169</v>
      </c>
      <c r="H120" s="212">
        <v>20</v>
      </c>
      <c r="I120" s="213"/>
      <c r="J120" s="214"/>
      <c r="K120" s="215">
        <f t="shared" si="1"/>
        <v>0</v>
      </c>
      <c r="L120" s="210" t="s">
        <v>22</v>
      </c>
      <c r="M120" s="216"/>
      <c r="N120" s="217" t="s">
        <v>22</v>
      </c>
      <c r="O120" s="201" t="s">
        <v>45</v>
      </c>
      <c r="P120" s="125">
        <f t="shared" si="2"/>
        <v>0</v>
      </c>
      <c r="Q120" s="125">
        <f t="shared" si="3"/>
        <v>0</v>
      </c>
      <c r="R120" s="125">
        <f t="shared" si="4"/>
        <v>0</v>
      </c>
      <c r="S120" s="38"/>
      <c r="T120" s="202">
        <f t="shared" si="5"/>
        <v>0</v>
      </c>
      <c r="U120" s="202">
        <v>0</v>
      </c>
      <c r="V120" s="202">
        <f t="shared" si="6"/>
        <v>0</v>
      </c>
      <c r="W120" s="202">
        <v>0</v>
      </c>
      <c r="X120" s="203">
        <f t="shared" si="7"/>
        <v>0</v>
      </c>
      <c r="AR120" s="20" t="s">
        <v>164</v>
      </c>
      <c r="AT120" s="20" t="s">
        <v>161</v>
      </c>
      <c r="AU120" s="20" t="s">
        <v>86</v>
      </c>
      <c r="AY120" s="20" t="s">
        <v>142</v>
      </c>
      <c r="BE120" s="204">
        <f t="shared" si="8"/>
        <v>0</v>
      </c>
      <c r="BF120" s="204">
        <f t="shared" si="9"/>
        <v>0</v>
      </c>
      <c r="BG120" s="204">
        <f t="shared" si="10"/>
        <v>0</v>
      </c>
      <c r="BH120" s="204">
        <f t="shared" si="11"/>
        <v>0</v>
      </c>
      <c r="BI120" s="204">
        <f t="shared" si="12"/>
        <v>0</v>
      </c>
      <c r="BJ120" s="20" t="s">
        <v>84</v>
      </c>
      <c r="BK120" s="204">
        <f t="shared" si="13"/>
        <v>0</v>
      </c>
      <c r="BL120" s="20" t="s">
        <v>150</v>
      </c>
      <c r="BM120" s="20" t="s">
        <v>232</v>
      </c>
    </row>
    <row r="121" spans="2:65" s="1" customFormat="1" ht="31.5" customHeight="1">
      <c r="B121" s="37"/>
      <c r="C121" s="193" t="s">
        <v>10</v>
      </c>
      <c r="D121" s="193" t="s">
        <v>145</v>
      </c>
      <c r="E121" s="194" t="s">
        <v>233</v>
      </c>
      <c r="F121" s="195" t="s">
        <v>234</v>
      </c>
      <c r="G121" s="196" t="s">
        <v>158</v>
      </c>
      <c r="H121" s="197">
        <v>843</v>
      </c>
      <c r="I121" s="198"/>
      <c r="J121" s="198"/>
      <c r="K121" s="199">
        <f t="shared" si="1"/>
        <v>0</v>
      </c>
      <c r="L121" s="195" t="s">
        <v>149</v>
      </c>
      <c r="M121" s="57"/>
      <c r="N121" s="200" t="s">
        <v>22</v>
      </c>
      <c r="O121" s="201" t="s">
        <v>45</v>
      </c>
      <c r="P121" s="125">
        <f t="shared" si="2"/>
        <v>0</v>
      </c>
      <c r="Q121" s="125">
        <f t="shared" si="3"/>
        <v>0</v>
      </c>
      <c r="R121" s="125">
        <f t="shared" si="4"/>
        <v>0</v>
      </c>
      <c r="S121" s="38"/>
      <c r="T121" s="202">
        <f t="shared" si="5"/>
        <v>0</v>
      </c>
      <c r="U121" s="202">
        <v>0</v>
      </c>
      <c r="V121" s="202">
        <f t="shared" si="6"/>
        <v>0</v>
      </c>
      <c r="W121" s="202">
        <v>0</v>
      </c>
      <c r="X121" s="203">
        <f t="shared" si="7"/>
        <v>0</v>
      </c>
      <c r="AR121" s="20" t="s">
        <v>150</v>
      </c>
      <c r="AT121" s="20" t="s">
        <v>145</v>
      </c>
      <c r="AU121" s="20" t="s">
        <v>86</v>
      </c>
      <c r="AY121" s="20" t="s">
        <v>142</v>
      </c>
      <c r="BE121" s="204">
        <f t="shared" si="8"/>
        <v>0</v>
      </c>
      <c r="BF121" s="204">
        <f t="shared" si="9"/>
        <v>0</v>
      </c>
      <c r="BG121" s="204">
        <f t="shared" si="10"/>
        <v>0</v>
      </c>
      <c r="BH121" s="204">
        <f t="shared" si="11"/>
        <v>0</v>
      </c>
      <c r="BI121" s="204">
        <f t="shared" si="12"/>
        <v>0</v>
      </c>
      <c r="BJ121" s="20" t="s">
        <v>84</v>
      </c>
      <c r="BK121" s="204">
        <f t="shared" si="13"/>
        <v>0</v>
      </c>
      <c r="BL121" s="20" t="s">
        <v>150</v>
      </c>
      <c r="BM121" s="20" t="s">
        <v>235</v>
      </c>
    </row>
    <row r="122" spans="2:65" s="1" customFormat="1" ht="22.5" customHeight="1">
      <c r="B122" s="37"/>
      <c r="C122" s="208" t="s">
        <v>236</v>
      </c>
      <c r="D122" s="208" t="s">
        <v>161</v>
      </c>
      <c r="E122" s="209" t="s">
        <v>237</v>
      </c>
      <c r="F122" s="210" t="s">
        <v>238</v>
      </c>
      <c r="G122" s="211" t="s">
        <v>158</v>
      </c>
      <c r="H122" s="212">
        <v>843</v>
      </c>
      <c r="I122" s="213"/>
      <c r="J122" s="214"/>
      <c r="K122" s="215">
        <f t="shared" si="1"/>
        <v>0</v>
      </c>
      <c r="L122" s="210" t="s">
        <v>22</v>
      </c>
      <c r="M122" s="216"/>
      <c r="N122" s="217" t="s">
        <v>22</v>
      </c>
      <c r="O122" s="201" t="s">
        <v>45</v>
      </c>
      <c r="P122" s="125">
        <f t="shared" si="2"/>
        <v>0</v>
      </c>
      <c r="Q122" s="125">
        <f t="shared" si="3"/>
        <v>0</v>
      </c>
      <c r="R122" s="125">
        <f t="shared" si="4"/>
        <v>0</v>
      </c>
      <c r="S122" s="38"/>
      <c r="T122" s="202">
        <f t="shared" si="5"/>
        <v>0</v>
      </c>
      <c r="U122" s="202">
        <v>0</v>
      </c>
      <c r="V122" s="202">
        <f t="shared" si="6"/>
        <v>0</v>
      </c>
      <c r="W122" s="202">
        <v>0</v>
      </c>
      <c r="X122" s="203">
        <f t="shared" si="7"/>
        <v>0</v>
      </c>
      <c r="AR122" s="20" t="s">
        <v>164</v>
      </c>
      <c r="AT122" s="20" t="s">
        <v>161</v>
      </c>
      <c r="AU122" s="20" t="s">
        <v>86</v>
      </c>
      <c r="AY122" s="20" t="s">
        <v>142</v>
      </c>
      <c r="BE122" s="204">
        <f t="shared" si="8"/>
        <v>0</v>
      </c>
      <c r="BF122" s="204">
        <f t="shared" si="9"/>
        <v>0</v>
      </c>
      <c r="BG122" s="204">
        <f t="shared" si="10"/>
        <v>0</v>
      </c>
      <c r="BH122" s="204">
        <f t="shared" si="11"/>
        <v>0</v>
      </c>
      <c r="BI122" s="204">
        <f t="shared" si="12"/>
        <v>0</v>
      </c>
      <c r="BJ122" s="20" t="s">
        <v>84</v>
      </c>
      <c r="BK122" s="204">
        <f t="shared" si="13"/>
        <v>0</v>
      </c>
      <c r="BL122" s="20" t="s">
        <v>150</v>
      </c>
      <c r="BM122" s="20" t="s">
        <v>239</v>
      </c>
    </row>
    <row r="123" spans="2:65" s="1" customFormat="1" ht="31.5" customHeight="1">
      <c r="B123" s="37"/>
      <c r="C123" s="193" t="s">
        <v>240</v>
      </c>
      <c r="D123" s="193" t="s">
        <v>145</v>
      </c>
      <c r="E123" s="194" t="s">
        <v>241</v>
      </c>
      <c r="F123" s="195" t="s">
        <v>242</v>
      </c>
      <c r="G123" s="196" t="s">
        <v>158</v>
      </c>
      <c r="H123" s="197">
        <v>50</v>
      </c>
      <c r="I123" s="198"/>
      <c r="J123" s="198"/>
      <c r="K123" s="199">
        <f t="shared" si="1"/>
        <v>0</v>
      </c>
      <c r="L123" s="195" t="s">
        <v>149</v>
      </c>
      <c r="M123" s="57"/>
      <c r="N123" s="200" t="s">
        <v>22</v>
      </c>
      <c r="O123" s="201" t="s">
        <v>45</v>
      </c>
      <c r="P123" s="125">
        <f t="shared" si="2"/>
        <v>0</v>
      </c>
      <c r="Q123" s="125">
        <f t="shared" si="3"/>
        <v>0</v>
      </c>
      <c r="R123" s="125">
        <f t="shared" si="4"/>
        <v>0</v>
      </c>
      <c r="S123" s="38"/>
      <c r="T123" s="202">
        <f t="shared" si="5"/>
        <v>0</v>
      </c>
      <c r="U123" s="202">
        <v>0</v>
      </c>
      <c r="V123" s="202">
        <f t="shared" si="6"/>
        <v>0</v>
      </c>
      <c r="W123" s="202">
        <v>0</v>
      </c>
      <c r="X123" s="203">
        <f t="shared" si="7"/>
        <v>0</v>
      </c>
      <c r="AR123" s="20" t="s">
        <v>150</v>
      </c>
      <c r="AT123" s="20" t="s">
        <v>145</v>
      </c>
      <c r="AU123" s="20" t="s">
        <v>86</v>
      </c>
      <c r="AY123" s="20" t="s">
        <v>142</v>
      </c>
      <c r="BE123" s="204">
        <f t="shared" si="8"/>
        <v>0</v>
      </c>
      <c r="BF123" s="204">
        <f t="shared" si="9"/>
        <v>0</v>
      </c>
      <c r="BG123" s="204">
        <f t="shared" si="10"/>
        <v>0</v>
      </c>
      <c r="BH123" s="204">
        <f t="shared" si="11"/>
        <v>0</v>
      </c>
      <c r="BI123" s="204">
        <f t="shared" si="12"/>
        <v>0</v>
      </c>
      <c r="BJ123" s="20" t="s">
        <v>84</v>
      </c>
      <c r="BK123" s="204">
        <f t="shared" si="13"/>
        <v>0</v>
      </c>
      <c r="BL123" s="20" t="s">
        <v>150</v>
      </c>
      <c r="BM123" s="20" t="s">
        <v>243</v>
      </c>
    </row>
    <row r="124" spans="2:65" s="1" customFormat="1" ht="22.5" customHeight="1">
      <c r="B124" s="37"/>
      <c r="C124" s="208" t="s">
        <v>244</v>
      </c>
      <c r="D124" s="208" t="s">
        <v>161</v>
      </c>
      <c r="E124" s="209" t="s">
        <v>245</v>
      </c>
      <c r="F124" s="210" t="s">
        <v>246</v>
      </c>
      <c r="G124" s="211" t="s">
        <v>158</v>
      </c>
      <c r="H124" s="212">
        <v>50</v>
      </c>
      <c r="I124" s="213"/>
      <c r="J124" s="214"/>
      <c r="K124" s="215">
        <f t="shared" si="1"/>
        <v>0</v>
      </c>
      <c r="L124" s="210" t="s">
        <v>22</v>
      </c>
      <c r="M124" s="216"/>
      <c r="N124" s="217" t="s">
        <v>22</v>
      </c>
      <c r="O124" s="201" t="s">
        <v>45</v>
      </c>
      <c r="P124" s="125">
        <f t="shared" si="2"/>
        <v>0</v>
      </c>
      <c r="Q124" s="125">
        <f t="shared" si="3"/>
        <v>0</v>
      </c>
      <c r="R124" s="125">
        <f t="shared" si="4"/>
        <v>0</v>
      </c>
      <c r="S124" s="38"/>
      <c r="T124" s="202">
        <f t="shared" si="5"/>
        <v>0</v>
      </c>
      <c r="U124" s="202">
        <v>0</v>
      </c>
      <c r="V124" s="202">
        <f t="shared" si="6"/>
        <v>0</v>
      </c>
      <c r="W124" s="202">
        <v>0</v>
      </c>
      <c r="X124" s="203">
        <f t="shared" si="7"/>
        <v>0</v>
      </c>
      <c r="AR124" s="20" t="s">
        <v>164</v>
      </c>
      <c r="AT124" s="20" t="s">
        <v>161</v>
      </c>
      <c r="AU124" s="20" t="s">
        <v>86</v>
      </c>
      <c r="AY124" s="20" t="s">
        <v>142</v>
      </c>
      <c r="BE124" s="204">
        <f t="shared" si="8"/>
        <v>0</v>
      </c>
      <c r="BF124" s="204">
        <f t="shared" si="9"/>
        <v>0</v>
      </c>
      <c r="BG124" s="204">
        <f t="shared" si="10"/>
        <v>0</v>
      </c>
      <c r="BH124" s="204">
        <f t="shared" si="11"/>
        <v>0</v>
      </c>
      <c r="BI124" s="204">
        <f t="shared" si="12"/>
        <v>0</v>
      </c>
      <c r="BJ124" s="20" t="s">
        <v>84</v>
      </c>
      <c r="BK124" s="204">
        <f t="shared" si="13"/>
        <v>0</v>
      </c>
      <c r="BL124" s="20" t="s">
        <v>150</v>
      </c>
      <c r="BM124" s="20" t="s">
        <v>247</v>
      </c>
    </row>
    <row r="125" spans="2:65" s="1" customFormat="1" ht="31.5" customHeight="1">
      <c r="B125" s="37"/>
      <c r="C125" s="193" t="s">
        <v>248</v>
      </c>
      <c r="D125" s="193" t="s">
        <v>145</v>
      </c>
      <c r="E125" s="194" t="s">
        <v>249</v>
      </c>
      <c r="F125" s="195" t="s">
        <v>250</v>
      </c>
      <c r="G125" s="196" t="s">
        <v>158</v>
      </c>
      <c r="H125" s="197">
        <v>205</v>
      </c>
      <c r="I125" s="198"/>
      <c r="J125" s="198"/>
      <c r="K125" s="199">
        <f t="shared" si="1"/>
        <v>0</v>
      </c>
      <c r="L125" s="195" t="s">
        <v>149</v>
      </c>
      <c r="M125" s="57"/>
      <c r="N125" s="200" t="s">
        <v>22</v>
      </c>
      <c r="O125" s="201" t="s">
        <v>45</v>
      </c>
      <c r="P125" s="125">
        <f t="shared" si="2"/>
        <v>0</v>
      </c>
      <c r="Q125" s="125">
        <f t="shared" si="3"/>
        <v>0</v>
      </c>
      <c r="R125" s="125">
        <f t="shared" si="4"/>
        <v>0</v>
      </c>
      <c r="S125" s="38"/>
      <c r="T125" s="202">
        <f t="shared" si="5"/>
        <v>0</v>
      </c>
      <c r="U125" s="202">
        <v>0</v>
      </c>
      <c r="V125" s="202">
        <f t="shared" si="6"/>
        <v>0</v>
      </c>
      <c r="W125" s="202">
        <v>0</v>
      </c>
      <c r="X125" s="203">
        <f t="shared" si="7"/>
        <v>0</v>
      </c>
      <c r="AR125" s="20" t="s">
        <v>150</v>
      </c>
      <c r="AT125" s="20" t="s">
        <v>145</v>
      </c>
      <c r="AU125" s="20" t="s">
        <v>86</v>
      </c>
      <c r="AY125" s="20" t="s">
        <v>142</v>
      </c>
      <c r="BE125" s="204">
        <f t="shared" si="8"/>
        <v>0</v>
      </c>
      <c r="BF125" s="204">
        <f t="shared" si="9"/>
        <v>0</v>
      </c>
      <c r="BG125" s="204">
        <f t="shared" si="10"/>
        <v>0</v>
      </c>
      <c r="BH125" s="204">
        <f t="shared" si="11"/>
        <v>0</v>
      </c>
      <c r="BI125" s="204">
        <f t="shared" si="12"/>
        <v>0</v>
      </c>
      <c r="BJ125" s="20" t="s">
        <v>84</v>
      </c>
      <c r="BK125" s="204">
        <f t="shared" si="13"/>
        <v>0</v>
      </c>
      <c r="BL125" s="20" t="s">
        <v>150</v>
      </c>
      <c r="BM125" s="20" t="s">
        <v>251</v>
      </c>
    </row>
    <row r="126" spans="2:65" s="1" customFormat="1" ht="22.5" customHeight="1">
      <c r="B126" s="37"/>
      <c r="C126" s="208" t="s">
        <v>252</v>
      </c>
      <c r="D126" s="208" t="s">
        <v>161</v>
      </c>
      <c r="E126" s="209" t="s">
        <v>253</v>
      </c>
      <c r="F126" s="210" t="s">
        <v>254</v>
      </c>
      <c r="G126" s="211" t="s">
        <v>158</v>
      </c>
      <c r="H126" s="212">
        <v>205</v>
      </c>
      <c r="I126" s="213"/>
      <c r="J126" s="214"/>
      <c r="K126" s="215">
        <f t="shared" si="1"/>
        <v>0</v>
      </c>
      <c r="L126" s="210" t="s">
        <v>22</v>
      </c>
      <c r="M126" s="216"/>
      <c r="N126" s="217" t="s">
        <v>22</v>
      </c>
      <c r="O126" s="201" t="s">
        <v>45</v>
      </c>
      <c r="P126" s="125">
        <f t="shared" si="2"/>
        <v>0</v>
      </c>
      <c r="Q126" s="125">
        <f t="shared" si="3"/>
        <v>0</v>
      </c>
      <c r="R126" s="125">
        <f t="shared" si="4"/>
        <v>0</v>
      </c>
      <c r="S126" s="38"/>
      <c r="T126" s="202">
        <f t="shared" si="5"/>
        <v>0</v>
      </c>
      <c r="U126" s="202">
        <v>0</v>
      </c>
      <c r="V126" s="202">
        <f t="shared" si="6"/>
        <v>0</v>
      </c>
      <c r="W126" s="202">
        <v>0</v>
      </c>
      <c r="X126" s="203">
        <f t="shared" si="7"/>
        <v>0</v>
      </c>
      <c r="AR126" s="20" t="s">
        <v>164</v>
      </c>
      <c r="AT126" s="20" t="s">
        <v>161</v>
      </c>
      <c r="AU126" s="20" t="s">
        <v>86</v>
      </c>
      <c r="AY126" s="20" t="s">
        <v>142</v>
      </c>
      <c r="BE126" s="204">
        <f t="shared" si="8"/>
        <v>0</v>
      </c>
      <c r="BF126" s="204">
        <f t="shared" si="9"/>
        <v>0</v>
      </c>
      <c r="BG126" s="204">
        <f t="shared" si="10"/>
        <v>0</v>
      </c>
      <c r="BH126" s="204">
        <f t="shared" si="11"/>
        <v>0</v>
      </c>
      <c r="BI126" s="204">
        <f t="shared" si="12"/>
        <v>0</v>
      </c>
      <c r="BJ126" s="20" t="s">
        <v>84</v>
      </c>
      <c r="BK126" s="204">
        <f t="shared" si="13"/>
        <v>0</v>
      </c>
      <c r="BL126" s="20" t="s">
        <v>150</v>
      </c>
      <c r="BM126" s="20" t="s">
        <v>255</v>
      </c>
    </row>
    <row r="127" spans="2:65" s="1" customFormat="1" ht="31.5" customHeight="1">
      <c r="B127" s="37"/>
      <c r="C127" s="193" t="s">
        <v>256</v>
      </c>
      <c r="D127" s="193" t="s">
        <v>145</v>
      </c>
      <c r="E127" s="194" t="s">
        <v>257</v>
      </c>
      <c r="F127" s="195" t="s">
        <v>258</v>
      </c>
      <c r="G127" s="196" t="s">
        <v>148</v>
      </c>
      <c r="H127" s="197">
        <v>2</v>
      </c>
      <c r="I127" s="198"/>
      <c r="J127" s="198"/>
      <c r="K127" s="199">
        <f t="shared" si="1"/>
        <v>0</v>
      </c>
      <c r="L127" s="195" t="s">
        <v>149</v>
      </c>
      <c r="M127" s="57"/>
      <c r="N127" s="200" t="s">
        <v>22</v>
      </c>
      <c r="O127" s="201" t="s">
        <v>45</v>
      </c>
      <c r="P127" s="125">
        <f t="shared" si="2"/>
        <v>0</v>
      </c>
      <c r="Q127" s="125">
        <f t="shared" si="3"/>
        <v>0</v>
      </c>
      <c r="R127" s="125">
        <f t="shared" si="4"/>
        <v>0</v>
      </c>
      <c r="S127" s="38"/>
      <c r="T127" s="202">
        <f t="shared" si="5"/>
        <v>0</v>
      </c>
      <c r="U127" s="202">
        <v>0</v>
      </c>
      <c r="V127" s="202">
        <f t="shared" si="6"/>
        <v>0</v>
      </c>
      <c r="W127" s="202">
        <v>0</v>
      </c>
      <c r="X127" s="203">
        <f t="shared" si="7"/>
        <v>0</v>
      </c>
      <c r="AR127" s="20" t="s">
        <v>150</v>
      </c>
      <c r="AT127" s="20" t="s">
        <v>145</v>
      </c>
      <c r="AU127" s="20" t="s">
        <v>86</v>
      </c>
      <c r="AY127" s="20" t="s">
        <v>142</v>
      </c>
      <c r="BE127" s="204">
        <f t="shared" si="8"/>
        <v>0</v>
      </c>
      <c r="BF127" s="204">
        <f t="shared" si="9"/>
        <v>0</v>
      </c>
      <c r="BG127" s="204">
        <f t="shared" si="10"/>
        <v>0</v>
      </c>
      <c r="BH127" s="204">
        <f t="shared" si="11"/>
        <v>0</v>
      </c>
      <c r="BI127" s="204">
        <f t="shared" si="12"/>
        <v>0</v>
      </c>
      <c r="BJ127" s="20" t="s">
        <v>84</v>
      </c>
      <c r="BK127" s="204">
        <f t="shared" si="13"/>
        <v>0</v>
      </c>
      <c r="BL127" s="20" t="s">
        <v>150</v>
      </c>
      <c r="BM127" s="20" t="s">
        <v>259</v>
      </c>
    </row>
    <row r="128" spans="2:65" s="1" customFormat="1" ht="22.5" customHeight="1">
      <c r="B128" s="37"/>
      <c r="C128" s="208" t="s">
        <v>260</v>
      </c>
      <c r="D128" s="208" t="s">
        <v>161</v>
      </c>
      <c r="E128" s="209" t="s">
        <v>261</v>
      </c>
      <c r="F128" s="210" t="s">
        <v>262</v>
      </c>
      <c r="G128" s="211" t="s">
        <v>169</v>
      </c>
      <c r="H128" s="212">
        <v>2</v>
      </c>
      <c r="I128" s="213"/>
      <c r="J128" s="214"/>
      <c r="K128" s="215">
        <f t="shared" si="1"/>
        <v>0</v>
      </c>
      <c r="L128" s="210" t="s">
        <v>22</v>
      </c>
      <c r="M128" s="216"/>
      <c r="N128" s="217" t="s">
        <v>22</v>
      </c>
      <c r="O128" s="201" t="s">
        <v>45</v>
      </c>
      <c r="P128" s="125">
        <f t="shared" si="2"/>
        <v>0</v>
      </c>
      <c r="Q128" s="125">
        <f t="shared" si="3"/>
        <v>0</v>
      </c>
      <c r="R128" s="125">
        <f t="shared" si="4"/>
        <v>0</v>
      </c>
      <c r="S128" s="38"/>
      <c r="T128" s="202">
        <f t="shared" si="5"/>
        <v>0</v>
      </c>
      <c r="U128" s="202">
        <v>0</v>
      </c>
      <c r="V128" s="202">
        <f t="shared" si="6"/>
        <v>0</v>
      </c>
      <c r="W128" s="202">
        <v>0</v>
      </c>
      <c r="X128" s="203">
        <f t="shared" si="7"/>
        <v>0</v>
      </c>
      <c r="AR128" s="20" t="s">
        <v>164</v>
      </c>
      <c r="AT128" s="20" t="s">
        <v>161</v>
      </c>
      <c r="AU128" s="20" t="s">
        <v>86</v>
      </c>
      <c r="AY128" s="20" t="s">
        <v>142</v>
      </c>
      <c r="BE128" s="204">
        <f t="shared" si="8"/>
        <v>0</v>
      </c>
      <c r="BF128" s="204">
        <f t="shared" si="9"/>
        <v>0</v>
      </c>
      <c r="BG128" s="204">
        <f t="shared" si="10"/>
        <v>0</v>
      </c>
      <c r="BH128" s="204">
        <f t="shared" si="11"/>
        <v>0</v>
      </c>
      <c r="BI128" s="204">
        <f t="shared" si="12"/>
        <v>0</v>
      </c>
      <c r="BJ128" s="20" t="s">
        <v>84</v>
      </c>
      <c r="BK128" s="204">
        <f t="shared" si="13"/>
        <v>0</v>
      </c>
      <c r="BL128" s="20" t="s">
        <v>150</v>
      </c>
      <c r="BM128" s="20" t="s">
        <v>263</v>
      </c>
    </row>
    <row r="129" spans="2:65" s="1" customFormat="1" ht="31.5" customHeight="1">
      <c r="B129" s="37"/>
      <c r="C129" s="193" t="s">
        <v>264</v>
      </c>
      <c r="D129" s="193" t="s">
        <v>145</v>
      </c>
      <c r="E129" s="194" t="s">
        <v>265</v>
      </c>
      <c r="F129" s="195" t="s">
        <v>266</v>
      </c>
      <c r="G129" s="196" t="s">
        <v>148</v>
      </c>
      <c r="H129" s="197">
        <v>2</v>
      </c>
      <c r="I129" s="198"/>
      <c r="J129" s="198"/>
      <c r="K129" s="199">
        <f t="shared" si="1"/>
        <v>0</v>
      </c>
      <c r="L129" s="195" t="s">
        <v>149</v>
      </c>
      <c r="M129" s="57"/>
      <c r="N129" s="200" t="s">
        <v>22</v>
      </c>
      <c r="O129" s="201" t="s">
        <v>45</v>
      </c>
      <c r="P129" s="125">
        <f t="shared" si="2"/>
        <v>0</v>
      </c>
      <c r="Q129" s="125">
        <f t="shared" si="3"/>
        <v>0</v>
      </c>
      <c r="R129" s="125">
        <f t="shared" si="4"/>
        <v>0</v>
      </c>
      <c r="S129" s="38"/>
      <c r="T129" s="202">
        <f t="shared" si="5"/>
        <v>0</v>
      </c>
      <c r="U129" s="202">
        <v>0</v>
      </c>
      <c r="V129" s="202">
        <f t="shared" si="6"/>
        <v>0</v>
      </c>
      <c r="W129" s="202">
        <v>0</v>
      </c>
      <c r="X129" s="203">
        <f t="shared" si="7"/>
        <v>0</v>
      </c>
      <c r="AR129" s="20" t="s">
        <v>150</v>
      </c>
      <c r="AT129" s="20" t="s">
        <v>145</v>
      </c>
      <c r="AU129" s="20" t="s">
        <v>86</v>
      </c>
      <c r="AY129" s="20" t="s">
        <v>142</v>
      </c>
      <c r="BE129" s="204">
        <f t="shared" si="8"/>
        <v>0</v>
      </c>
      <c r="BF129" s="204">
        <f t="shared" si="9"/>
        <v>0</v>
      </c>
      <c r="BG129" s="204">
        <f t="shared" si="10"/>
        <v>0</v>
      </c>
      <c r="BH129" s="204">
        <f t="shared" si="11"/>
        <v>0</v>
      </c>
      <c r="BI129" s="204">
        <f t="shared" si="12"/>
        <v>0</v>
      </c>
      <c r="BJ129" s="20" t="s">
        <v>84</v>
      </c>
      <c r="BK129" s="204">
        <f t="shared" si="13"/>
        <v>0</v>
      </c>
      <c r="BL129" s="20" t="s">
        <v>150</v>
      </c>
      <c r="BM129" s="20" t="s">
        <v>267</v>
      </c>
    </row>
    <row r="130" spans="2:65" s="1" customFormat="1" ht="22.5" customHeight="1">
      <c r="B130" s="37"/>
      <c r="C130" s="208" t="s">
        <v>268</v>
      </c>
      <c r="D130" s="208" t="s">
        <v>161</v>
      </c>
      <c r="E130" s="209" t="s">
        <v>269</v>
      </c>
      <c r="F130" s="210" t="s">
        <v>270</v>
      </c>
      <c r="G130" s="211" t="s">
        <v>169</v>
      </c>
      <c r="H130" s="212">
        <v>2</v>
      </c>
      <c r="I130" s="213"/>
      <c r="J130" s="214"/>
      <c r="K130" s="215">
        <f t="shared" si="1"/>
        <v>0</v>
      </c>
      <c r="L130" s="210" t="s">
        <v>22</v>
      </c>
      <c r="M130" s="216"/>
      <c r="N130" s="217" t="s">
        <v>22</v>
      </c>
      <c r="O130" s="201" t="s">
        <v>45</v>
      </c>
      <c r="P130" s="125">
        <f t="shared" si="2"/>
        <v>0</v>
      </c>
      <c r="Q130" s="125">
        <f t="shared" si="3"/>
        <v>0</v>
      </c>
      <c r="R130" s="125">
        <f t="shared" si="4"/>
        <v>0</v>
      </c>
      <c r="S130" s="38"/>
      <c r="T130" s="202">
        <f t="shared" si="5"/>
        <v>0</v>
      </c>
      <c r="U130" s="202">
        <v>0</v>
      </c>
      <c r="V130" s="202">
        <f t="shared" si="6"/>
        <v>0</v>
      </c>
      <c r="W130" s="202">
        <v>0</v>
      </c>
      <c r="X130" s="203">
        <f t="shared" si="7"/>
        <v>0</v>
      </c>
      <c r="AR130" s="20" t="s">
        <v>164</v>
      </c>
      <c r="AT130" s="20" t="s">
        <v>161</v>
      </c>
      <c r="AU130" s="20" t="s">
        <v>86</v>
      </c>
      <c r="AY130" s="20" t="s">
        <v>142</v>
      </c>
      <c r="BE130" s="204">
        <f t="shared" si="8"/>
        <v>0</v>
      </c>
      <c r="BF130" s="204">
        <f t="shared" si="9"/>
        <v>0</v>
      </c>
      <c r="BG130" s="204">
        <f t="shared" si="10"/>
        <v>0</v>
      </c>
      <c r="BH130" s="204">
        <f t="shared" si="11"/>
        <v>0</v>
      </c>
      <c r="BI130" s="204">
        <f t="shared" si="12"/>
        <v>0</v>
      </c>
      <c r="BJ130" s="20" t="s">
        <v>84</v>
      </c>
      <c r="BK130" s="204">
        <f t="shared" si="13"/>
        <v>0</v>
      </c>
      <c r="BL130" s="20" t="s">
        <v>150</v>
      </c>
      <c r="BM130" s="20" t="s">
        <v>271</v>
      </c>
    </row>
    <row r="131" spans="2:65" s="1" customFormat="1" ht="31.5" customHeight="1">
      <c r="B131" s="37"/>
      <c r="C131" s="193" t="s">
        <v>272</v>
      </c>
      <c r="D131" s="193" t="s">
        <v>145</v>
      </c>
      <c r="E131" s="194" t="s">
        <v>273</v>
      </c>
      <c r="F131" s="195" t="s">
        <v>274</v>
      </c>
      <c r="G131" s="196" t="s">
        <v>148</v>
      </c>
      <c r="H131" s="197">
        <v>1</v>
      </c>
      <c r="I131" s="198"/>
      <c r="J131" s="198"/>
      <c r="K131" s="199">
        <f t="shared" si="1"/>
        <v>0</v>
      </c>
      <c r="L131" s="195" t="s">
        <v>149</v>
      </c>
      <c r="M131" s="57"/>
      <c r="N131" s="200" t="s">
        <v>22</v>
      </c>
      <c r="O131" s="201" t="s">
        <v>45</v>
      </c>
      <c r="P131" s="125">
        <f t="shared" si="2"/>
        <v>0</v>
      </c>
      <c r="Q131" s="125">
        <f t="shared" si="3"/>
        <v>0</v>
      </c>
      <c r="R131" s="125">
        <f t="shared" si="4"/>
        <v>0</v>
      </c>
      <c r="S131" s="38"/>
      <c r="T131" s="202">
        <f t="shared" si="5"/>
        <v>0</v>
      </c>
      <c r="U131" s="202">
        <v>0</v>
      </c>
      <c r="V131" s="202">
        <f t="shared" si="6"/>
        <v>0</v>
      </c>
      <c r="W131" s="202">
        <v>0</v>
      </c>
      <c r="X131" s="203">
        <f t="shared" si="7"/>
        <v>0</v>
      </c>
      <c r="AR131" s="20" t="s">
        <v>150</v>
      </c>
      <c r="AT131" s="20" t="s">
        <v>145</v>
      </c>
      <c r="AU131" s="20" t="s">
        <v>86</v>
      </c>
      <c r="AY131" s="20" t="s">
        <v>142</v>
      </c>
      <c r="BE131" s="204">
        <f t="shared" si="8"/>
        <v>0</v>
      </c>
      <c r="BF131" s="204">
        <f t="shared" si="9"/>
        <v>0</v>
      </c>
      <c r="BG131" s="204">
        <f t="shared" si="10"/>
        <v>0</v>
      </c>
      <c r="BH131" s="204">
        <f t="shared" si="11"/>
        <v>0</v>
      </c>
      <c r="BI131" s="204">
        <f t="shared" si="12"/>
        <v>0</v>
      </c>
      <c r="BJ131" s="20" t="s">
        <v>84</v>
      </c>
      <c r="BK131" s="204">
        <f t="shared" si="13"/>
        <v>0</v>
      </c>
      <c r="BL131" s="20" t="s">
        <v>150</v>
      </c>
      <c r="BM131" s="20" t="s">
        <v>275</v>
      </c>
    </row>
    <row r="132" spans="2:65" s="1" customFormat="1" ht="22.5" customHeight="1">
      <c r="B132" s="37"/>
      <c r="C132" s="208" t="s">
        <v>164</v>
      </c>
      <c r="D132" s="208" t="s">
        <v>161</v>
      </c>
      <c r="E132" s="209" t="s">
        <v>276</v>
      </c>
      <c r="F132" s="210" t="s">
        <v>277</v>
      </c>
      <c r="G132" s="211" t="s">
        <v>148</v>
      </c>
      <c r="H132" s="212">
        <v>1</v>
      </c>
      <c r="I132" s="213"/>
      <c r="J132" s="214"/>
      <c r="K132" s="215">
        <f t="shared" si="1"/>
        <v>0</v>
      </c>
      <c r="L132" s="210" t="s">
        <v>22</v>
      </c>
      <c r="M132" s="216"/>
      <c r="N132" s="217" t="s">
        <v>22</v>
      </c>
      <c r="O132" s="201" t="s">
        <v>45</v>
      </c>
      <c r="P132" s="125">
        <f t="shared" si="2"/>
        <v>0</v>
      </c>
      <c r="Q132" s="125">
        <f t="shared" si="3"/>
        <v>0</v>
      </c>
      <c r="R132" s="125">
        <f t="shared" si="4"/>
        <v>0</v>
      </c>
      <c r="S132" s="38"/>
      <c r="T132" s="202">
        <f t="shared" si="5"/>
        <v>0</v>
      </c>
      <c r="U132" s="202">
        <v>0</v>
      </c>
      <c r="V132" s="202">
        <f t="shared" si="6"/>
        <v>0</v>
      </c>
      <c r="W132" s="202">
        <v>0</v>
      </c>
      <c r="X132" s="203">
        <f t="shared" si="7"/>
        <v>0</v>
      </c>
      <c r="AR132" s="20" t="s">
        <v>164</v>
      </c>
      <c r="AT132" s="20" t="s">
        <v>161</v>
      </c>
      <c r="AU132" s="20" t="s">
        <v>86</v>
      </c>
      <c r="AY132" s="20" t="s">
        <v>142</v>
      </c>
      <c r="BE132" s="204">
        <f t="shared" si="8"/>
        <v>0</v>
      </c>
      <c r="BF132" s="204">
        <f t="shared" si="9"/>
        <v>0</v>
      </c>
      <c r="BG132" s="204">
        <f t="shared" si="10"/>
        <v>0</v>
      </c>
      <c r="BH132" s="204">
        <f t="shared" si="11"/>
        <v>0</v>
      </c>
      <c r="BI132" s="204">
        <f t="shared" si="12"/>
        <v>0</v>
      </c>
      <c r="BJ132" s="20" t="s">
        <v>84</v>
      </c>
      <c r="BK132" s="204">
        <f t="shared" si="13"/>
        <v>0</v>
      </c>
      <c r="BL132" s="20" t="s">
        <v>150</v>
      </c>
      <c r="BM132" s="20" t="s">
        <v>278</v>
      </c>
    </row>
    <row r="133" spans="2:65" s="1" customFormat="1" ht="31.5" customHeight="1">
      <c r="B133" s="37"/>
      <c r="C133" s="193" t="s">
        <v>279</v>
      </c>
      <c r="D133" s="193" t="s">
        <v>145</v>
      </c>
      <c r="E133" s="194" t="s">
        <v>280</v>
      </c>
      <c r="F133" s="195" t="s">
        <v>281</v>
      </c>
      <c r="G133" s="196" t="s">
        <v>148</v>
      </c>
      <c r="H133" s="197">
        <v>3</v>
      </c>
      <c r="I133" s="198"/>
      <c r="J133" s="198"/>
      <c r="K133" s="199">
        <f t="shared" si="1"/>
        <v>0</v>
      </c>
      <c r="L133" s="195" t="s">
        <v>149</v>
      </c>
      <c r="M133" s="57"/>
      <c r="N133" s="200" t="s">
        <v>22</v>
      </c>
      <c r="O133" s="201" t="s">
        <v>45</v>
      </c>
      <c r="P133" s="125">
        <f t="shared" si="2"/>
        <v>0</v>
      </c>
      <c r="Q133" s="125">
        <f t="shared" si="3"/>
        <v>0</v>
      </c>
      <c r="R133" s="125">
        <f t="shared" si="4"/>
        <v>0</v>
      </c>
      <c r="S133" s="38"/>
      <c r="T133" s="202">
        <f t="shared" si="5"/>
        <v>0</v>
      </c>
      <c r="U133" s="202">
        <v>0</v>
      </c>
      <c r="V133" s="202">
        <f t="shared" si="6"/>
        <v>0</v>
      </c>
      <c r="W133" s="202">
        <v>0</v>
      </c>
      <c r="X133" s="203">
        <f t="shared" si="7"/>
        <v>0</v>
      </c>
      <c r="AR133" s="20" t="s">
        <v>150</v>
      </c>
      <c r="AT133" s="20" t="s">
        <v>145</v>
      </c>
      <c r="AU133" s="20" t="s">
        <v>86</v>
      </c>
      <c r="AY133" s="20" t="s">
        <v>142</v>
      </c>
      <c r="BE133" s="204">
        <f t="shared" si="8"/>
        <v>0</v>
      </c>
      <c r="BF133" s="204">
        <f t="shared" si="9"/>
        <v>0</v>
      </c>
      <c r="BG133" s="204">
        <f t="shared" si="10"/>
        <v>0</v>
      </c>
      <c r="BH133" s="204">
        <f t="shared" si="11"/>
        <v>0</v>
      </c>
      <c r="BI133" s="204">
        <f t="shared" si="12"/>
        <v>0</v>
      </c>
      <c r="BJ133" s="20" t="s">
        <v>84</v>
      </c>
      <c r="BK133" s="204">
        <f t="shared" si="13"/>
        <v>0</v>
      </c>
      <c r="BL133" s="20" t="s">
        <v>150</v>
      </c>
      <c r="BM133" s="20" t="s">
        <v>282</v>
      </c>
    </row>
    <row r="134" spans="2:65" s="1" customFormat="1" ht="22.5" customHeight="1">
      <c r="B134" s="37"/>
      <c r="C134" s="208" t="s">
        <v>283</v>
      </c>
      <c r="D134" s="208" t="s">
        <v>161</v>
      </c>
      <c r="E134" s="209" t="s">
        <v>284</v>
      </c>
      <c r="F134" s="210" t="s">
        <v>285</v>
      </c>
      <c r="G134" s="211" t="s">
        <v>148</v>
      </c>
      <c r="H134" s="212">
        <v>3</v>
      </c>
      <c r="I134" s="213"/>
      <c r="J134" s="214"/>
      <c r="K134" s="215">
        <f t="shared" ref="K134:K165" si="14">ROUND(P134*H134,2)</f>
        <v>0</v>
      </c>
      <c r="L134" s="210" t="s">
        <v>22</v>
      </c>
      <c r="M134" s="216"/>
      <c r="N134" s="217" t="s">
        <v>22</v>
      </c>
      <c r="O134" s="201" t="s">
        <v>45</v>
      </c>
      <c r="P134" s="125">
        <f t="shared" ref="P134:P165" si="15">I134+J134</f>
        <v>0</v>
      </c>
      <c r="Q134" s="125">
        <f t="shared" ref="Q134:Q165" si="16">ROUND(I134*H134,2)</f>
        <v>0</v>
      </c>
      <c r="R134" s="125">
        <f t="shared" ref="R134:R165" si="17">ROUND(J134*H134,2)</f>
        <v>0</v>
      </c>
      <c r="S134" s="38"/>
      <c r="T134" s="202">
        <f t="shared" ref="T134:T165" si="18">S134*H134</f>
        <v>0</v>
      </c>
      <c r="U134" s="202">
        <v>0</v>
      </c>
      <c r="V134" s="202">
        <f t="shared" ref="V134:V165" si="19">U134*H134</f>
        <v>0</v>
      </c>
      <c r="W134" s="202">
        <v>0</v>
      </c>
      <c r="X134" s="203">
        <f t="shared" ref="X134:X165" si="20">W134*H134</f>
        <v>0</v>
      </c>
      <c r="AR134" s="20" t="s">
        <v>164</v>
      </c>
      <c r="AT134" s="20" t="s">
        <v>161</v>
      </c>
      <c r="AU134" s="20" t="s">
        <v>86</v>
      </c>
      <c r="AY134" s="20" t="s">
        <v>142</v>
      </c>
      <c r="BE134" s="204">
        <f t="shared" ref="BE134:BE165" si="21">IF(O134="základní",K134,0)</f>
        <v>0</v>
      </c>
      <c r="BF134" s="204">
        <f t="shared" ref="BF134:BF165" si="22">IF(O134="snížená",K134,0)</f>
        <v>0</v>
      </c>
      <c r="BG134" s="204">
        <f t="shared" ref="BG134:BG165" si="23">IF(O134="zákl. přenesená",K134,0)</f>
        <v>0</v>
      </c>
      <c r="BH134" s="204">
        <f t="shared" ref="BH134:BH165" si="24">IF(O134="sníž. přenesená",K134,0)</f>
        <v>0</v>
      </c>
      <c r="BI134" s="204">
        <f t="shared" ref="BI134:BI165" si="25">IF(O134="nulová",K134,0)</f>
        <v>0</v>
      </c>
      <c r="BJ134" s="20" t="s">
        <v>84</v>
      </c>
      <c r="BK134" s="204">
        <f t="shared" ref="BK134:BK165" si="26">ROUND(P134*H134,2)</f>
        <v>0</v>
      </c>
      <c r="BL134" s="20" t="s">
        <v>150</v>
      </c>
      <c r="BM134" s="20" t="s">
        <v>286</v>
      </c>
    </row>
    <row r="135" spans="2:65" s="1" customFormat="1" ht="31.5" customHeight="1">
      <c r="B135" s="37"/>
      <c r="C135" s="193" t="s">
        <v>287</v>
      </c>
      <c r="D135" s="193" t="s">
        <v>145</v>
      </c>
      <c r="E135" s="194" t="s">
        <v>288</v>
      </c>
      <c r="F135" s="195" t="s">
        <v>289</v>
      </c>
      <c r="G135" s="196" t="s">
        <v>148</v>
      </c>
      <c r="H135" s="197">
        <v>4</v>
      </c>
      <c r="I135" s="198"/>
      <c r="J135" s="198"/>
      <c r="K135" s="199">
        <f t="shared" si="14"/>
        <v>0</v>
      </c>
      <c r="L135" s="195" t="s">
        <v>149</v>
      </c>
      <c r="M135" s="57"/>
      <c r="N135" s="200" t="s">
        <v>22</v>
      </c>
      <c r="O135" s="201" t="s">
        <v>45</v>
      </c>
      <c r="P135" s="125">
        <f t="shared" si="15"/>
        <v>0</v>
      </c>
      <c r="Q135" s="125">
        <f t="shared" si="16"/>
        <v>0</v>
      </c>
      <c r="R135" s="125">
        <f t="shared" si="17"/>
        <v>0</v>
      </c>
      <c r="S135" s="38"/>
      <c r="T135" s="202">
        <f t="shared" si="18"/>
        <v>0</v>
      </c>
      <c r="U135" s="202">
        <v>0</v>
      </c>
      <c r="V135" s="202">
        <f t="shared" si="19"/>
        <v>0</v>
      </c>
      <c r="W135" s="202">
        <v>0</v>
      </c>
      <c r="X135" s="203">
        <f t="shared" si="20"/>
        <v>0</v>
      </c>
      <c r="AR135" s="20" t="s">
        <v>150</v>
      </c>
      <c r="AT135" s="20" t="s">
        <v>145</v>
      </c>
      <c r="AU135" s="20" t="s">
        <v>86</v>
      </c>
      <c r="AY135" s="20" t="s">
        <v>142</v>
      </c>
      <c r="BE135" s="204">
        <f t="shared" si="21"/>
        <v>0</v>
      </c>
      <c r="BF135" s="204">
        <f t="shared" si="22"/>
        <v>0</v>
      </c>
      <c r="BG135" s="204">
        <f t="shared" si="23"/>
        <v>0</v>
      </c>
      <c r="BH135" s="204">
        <f t="shared" si="24"/>
        <v>0</v>
      </c>
      <c r="BI135" s="204">
        <f t="shared" si="25"/>
        <v>0</v>
      </c>
      <c r="BJ135" s="20" t="s">
        <v>84</v>
      </c>
      <c r="BK135" s="204">
        <f t="shared" si="26"/>
        <v>0</v>
      </c>
      <c r="BL135" s="20" t="s">
        <v>150</v>
      </c>
      <c r="BM135" s="20" t="s">
        <v>290</v>
      </c>
    </row>
    <row r="136" spans="2:65" s="1" customFormat="1" ht="22.5" customHeight="1">
      <c r="B136" s="37"/>
      <c r="C136" s="208" t="s">
        <v>291</v>
      </c>
      <c r="D136" s="208" t="s">
        <v>161</v>
      </c>
      <c r="E136" s="209" t="s">
        <v>292</v>
      </c>
      <c r="F136" s="210" t="s">
        <v>293</v>
      </c>
      <c r="G136" s="211" t="s">
        <v>148</v>
      </c>
      <c r="H136" s="212">
        <v>4</v>
      </c>
      <c r="I136" s="213"/>
      <c r="J136" s="214"/>
      <c r="K136" s="215">
        <f t="shared" si="14"/>
        <v>0</v>
      </c>
      <c r="L136" s="210" t="s">
        <v>22</v>
      </c>
      <c r="M136" s="216"/>
      <c r="N136" s="217" t="s">
        <v>22</v>
      </c>
      <c r="O136" s="201" t="s">
        <v>45</v>
      </c>
      <c r="P136" s="125">
        <f t="shared" si="15"/>
        <v>0</v>
      </c>
      <c r="Q136" s="125">
        <f t="shared" si="16"/>
        <v>0</v>
      </c>
      <c r="R136" s="125">
        <f t="shared" si="17"/>
        <v>0</v>
      </c>
      <c r="S136" s="38"/>
      <c r="T136" s="202">
        <f t="shared" si="18"/>
        <v>0</v>
      </c>
      <c r="U136" s="202">
        <v>0</v>
      </c>
      <c r="V136" s="202">
        <f t="shared" si="19"/>
        <v>0</v>
      </c>
      <c r="W136" s="202">
        <v>0</v>
      </c>
      <c r="X136" s="203">
        <f t="shared" si="20"/>
        <v>0</v>
      </c>
      <c r="AR136" s="20" t="s">
        <v>164</v>
      </c>
      <c r="AT136" s="20" t="s">
        <v>161</v>
      </c>
      <c r="AU136" s="20" t="s">
        <v>86</v>
      </c>
      <c r="AY136" s="20" t="s">
        <v>142</v>
      </c>
      <c r="BE136" s="204">
        <f t="shared" si="21"/>
        <v>0</v>
      </c>
      <c r="BF136" s="204">
        <f t="shared" si="22"/>
        <v>0</v>
      </c>
      <c r="BG136" s="204">
        <f t="shared" si="23"/>
        <v>0</v>
      </c>
      <c r="BH136" s="204">
        <f t="shared" si="24"/>
        <v>0</v>
      </c>
      <c r="BI136" s="204">
        <f t="shared" si="25"/>
        <v>0</v>
      </c>
      <c r="BJ136" s="20" t="s">
        <v>84</v>
      </c>
      <c r="BK136" s="204">
        <f t="shared" si="26"/>
        <v>0</v>
      </c>
      <c r="BL136" s="20" t="s">
        <v>150</v>
      </c>
      <c r="BM136" s="20" t="s">
        <v>294</v>
      </c>
    </row>
    <row r="137" spans="2:65" s="1" customFormat="1" ht="31.5" customHeight="1">
      <c r="B137" s="37"/>
      <c r="C137" s="193" t="s">
        <v>295</v>
      </c>
      <c r="D137" s="193" t="s">
        <v>145</v>
      </c>
      <c r="E137" s="194" t="s">
        <v>296</v>
      </c>
      <c r="F137" s="195" t="s">
        <v>297</v>
      </c>
      <c r="G137" s="196" t="s">
        <v>148</v>
      </c>
      <c r="H137" s="197">
        <v>2</v>
      </c>
      <c r="I137" s="198"/>
      <c r="J137" s="198"/>
      <c r="K137" s="199">
        <f t="shared" si="14"/>
        <v>0</v>
      </c>
      <c r="L137" s="195" t="s">
        <v>149</v>
      </c>
      <c r="M137" s="57"/>
      <c r="N137" s="200" t="s">
        <v>22</v>
      </c>
      <c r="O137" s="201" t="s">
        <v>45</v>
      </c>
      <c r="P137" s="125">
        <f t="shared" si="15"/>
        <v>0</v>
      </c>
      <c r="Q137" s="125">
        <f t="shared" si="16"/>
        <v>0</v>
      </c>
      <c r="R137" s="125">
        <f t="shared" si="17"/>
        <v>0</v>
      </c>
      <c r="S137" s="38"/>
      <c r="T137" s="202">
        <f t="shared" si="18"/>
        <v>0</v>
      </c>
      <c r="U137" s="202">
        <v>0</v>
      </c>
      <c r="V137" s="202">
        <f t="shared" si="19"/>
        <v>0</v>
      </c>
      <c r="W137" s="202">
        <v>0</v>
      </c>
      <c r="X137" s="203">
        <f t="shared" si="20"/>
        <v>0</v>
      </c>
      <c r="AR137" s="20" t="s">
        <v>150</v>
      </c>
      <c r="AT137" s="20" t="s">
        <v>145</v>
      </c>
      <c r="AU137" s="20" t="s">
        <v>86</v>
      </c>
      <c r="AY137" s="20" t="s">
        <v>142</v>
      </c>
      <c r="BE137" s="204">
        <f t="shared" si="21"/>
        <v>0</v>
      </c>
      <c r="BF137" s="204">
        <f t="shared" si="22"/>
        <v>0</v>
      </c>
      <c r="BG137" s="204">
        <f t="shared" si="23"/>
        <v>0</v>
      </c>
      <c r="BH137" s="204">
        <f t="shared" si="24"/>
        <v>0</v>
      </c>
      <c r="BI137" s="204">
        <f t="shared" si="25"/>
        <v>0</v>
      </c>
      <c r="BJ137" s="20" t="s">
        <v>84</v>
      </c>
      <c r="BK137" s="204">
        <f t="shared" si="26"/>
        <v>0</v>
      </c>
      <c r="BL137" s="20" t="s">
        <v>150</v>
      </c>
      <c r="BM137" s="20" t="s">
        <v>298</v>
      </c>
    </row>
    <row r="138" spans="2:65" s="1" customFormat="1" ht="22.5" customHeight="1">
      <c r="B138" s="37"/>
      <c r="C138" s="208" t="s">
        <v>299</v>
      </c>
      <c r="D138" s="208" t="s">
        <v>161</v>
      </c>
      <c r="E138" s="209" t="s">
        <v>300</v>
      </c>
      <c r="F138" s="210" t="s">
        <v>301</v>
      </c>
      <c r="G138" s="211" t="s">
        <v>148</v>
      </c>
      <c r="H138" s="212">
        <v>2</v>
      </c>
      <c r="I138" s="213"/>
      <c r="J138" s="214"/>
      <c r="K138" s="215">
        <f t="shared" si="14"/>
        <v>0</v>
      </c>
      <c r="L138" s="210" t="s">
        <v>22</v>
      </c>
      <c r="M138" s="216"/>
      <c r="N138" s="217" t="s">
        <v>22</v>
      </c>
      <c r="O138" s="201" t="s">
        <v>45</v>
      </c>
      <c r="P138" s="125">
        <f t="shared" si="15"/>
        <v>0</v>
      </c>
      <c r="Q138" s="125">
        <f t="shared" si="16"/>
        <v>0</v>
      </c>
      <c r="R138" s="125">
        <f t="shared" si="17"/>
        <v>0</v>
      </c>
      <c r="S138" s="38"/>
      <c r="T138" s="202">
        <f t="shared" si="18"/>
        <v>0</v>
      </c>
      <c r="U138" s="202">
        <v>0</v>
      </c>
      <c r="V138" s="202">
        <f t="shared" si="19"/>
        <v>0</v>
      </c>
      <c r="W138" s="202">
        <v>0</v>
      </c>
      <c r="X138" s="203">
        <f t="shared" si="20"/>
        <v>0</v>
      </c>
      <c r="AR138" s="20" t="s">
        <v>164</v>
      </c>
      <c r="AT138" s="20" t="s">
        <v>161</v>
      </c>
      <c r="AU138" s="20" t="s">
        <v>86</v>
      </c>
      <c r="AY138" s="20" t="s">
        <v>142</v>
      </c>
      <c r="BE138" s="204">
        <f t="shared" si="21"/>
        <v>0</v>
      </c>
      <c r="BF138" s="204">
        <f t="shared" si="22"/>
        <v>0</v>
      </c>
      <c r="BG138" s="204">
        <f t="shared" si="23"/>
        <v>0</v>
      </c>
      <c r="BH138" s="204">
        <f t="shared" si="24"/>
        <v>0</v>
      </c>
      <c r="BI138" s="204">
        <f t="shared" si="25"/>
        <v>0</v>
      </c>
      <c r="BJ138" s="20" t="s">
        <v>84</v>
      </c>
      <c r="BK138" s="204">
        <f t="shared" si="26"/>
        <v>0</v>
      </c>
      <c r="BL138" s="20" t="s">
        <v>150</v>
      </c>
      <c r="BM138" s="20" t="s">
        <v>302</v>
      </c>
    </row>
    <row r="139" spans="2:65" s="1" customFormat="1" ht="31.5" customHeight="1">
      <c r="B139" s="37"/>
      <c r="C139" s="193" t="s">
        <v>303</v>
      </c>
      <c r="D139" s="193" t="s">
        <v>145</v>
      </c>
      <c r="E139" s="194" t="s">
        <v>304</v>
      </c>
      <c r="F139" s="195" t="s">
        <v>305</v>
      </c>
      <c r="G139" s="196" t="s">
        <v>148</v>
      </c>
      <c r="H139" s="197">
        <v>3</v>
      </c>
      <c r="I139" s="198"/>
      <c r="J139" s="198"/>
      <c r="K139" s="199">
        <f t="shared" si="14"/>
        <v>0</v>
      </c>
      <c r="L139" s="195" t="s">
        <v>149</v>
      </c>
      <c r="M139" s="57"/>
      <c r="N139" s="200" t="s">
        <v>22</v>
      </c>
      <c r="O139" s="201" t="s">
        <v>45</v>
      </c>
      <c r="P139" s="125">
        <f t="shared" si="15"/>
        <v>0</v>
      </c>
      <c r="Q139" s="125">
        <f t="shared" si="16"/>
        <v>0</v>
      </c>
      <c r="R139" s="125">
        <f t="shared" si="17"/>
        <v>0</v>
      </c>
      <c r="S139" s="38"/>
      <c r="T139" s="202">
        <f t="shared" si="18"/>
        <v>0</v>
      </c>
      <c r="U139" s="202">
        <v>0</v>
      </c>
      <c r="V139" s="202">
        <f t="shared" si="19"/>
        <v>0</v>
      </c>
      <c r="W139" s="202">
        <v>0</v>
      </c>
      <c r="X139" s="203">
        <f t="shared" si="20"/>
        <v>0</v>
      </c>
      <c r="AR139" s="20" t="s">
        <v>150</v>
      </c>
      <c r="AT139" s="20" t="s">
        <v>145</v>
      </c>
      <c r="AU139" s="20" t="s">
        <v>86</v>
      </c>
      <c r="AY139" s="20" t="s">
        <v>142</v>
      </c>
      <c r="BE139" s="204">
        <f t="shared" si="21"/>
        <v>0</v>
      </c>
      <c r="BF139" s="204">
        <f t="shared" si="22"/>
        <v>0</v>
      </c>
      <c r="BG139" s="204">
        <f t="shared" si="23"/>
        <v>0</v>
      </c>
      <c r="BH139" s="204">
        <f t="shared" si="24"/>
        <v>0</v>
      </c>
      <c r="BI139" s="204">
        <f t="shared" si="25"/>
        <v>0</v>
      </c>
      <c r="BJ139" s="20" t="s">
        <v>84</v>
      </c>
      <c r="BK139" s="204">
        <f t="shared" si="26"/>
        <v>0</v>
      </c>
      <c r="BL139" s="20" t="s">
        <v>150</v>
      </c>
      <c r="BM139" s="20" t="s">
        <v>306</v>
      </c>
    </row>
    <row r="140" spans="2:65" s="1" customFormat="1" ht="22.5" customHeight="1">
      <c r="B140" s="37"/>
      <c r="C140" s="208" t="s">
        <v>307</v>
      </c>
      <c r="D140" s="208" t="s">
        <v>161</v>
      </c>
      <c r="E140" s="209" t="s">
        <v>308</v>
      </c>
      <c r="F140" s="210" t="s">
        <v>309</v>
      </c>
      <c r="G140" s="211" t="s">
        <v>169</v>
      </c>
      <c r="H140" s="212">
        <v>3</v>
      </c>
      <c r="I140" s="213"/>
      <c r="J140" s="214"/>
      <c r="K140" s="215">
        <f t="shared" si="14"/>
        <v>0</v>
      </c>
      <c r="L140" s="210" t="s">
        <v>22</v>
      </c>
      <c r="M140" s="216"/>
      <c r="N140" s="217" t="s">
        <v>22</v>
      </c>
      <c r="O140" s="201" t="s">
        <v>45</v>
      </c>
      <c r="P140" s="125">
        <f t="shared" si="15"/>
        <v>0</v>
      </c>
      <c r="Q140" s="125">
        <f t="shared" si="16"/>
        <v>0</v>
      </c>
      <c r="R140" s="125">
        <f t="shared" si="17"/>
        <v>0</v>
      </c>
      <c r="S140" s="38"/>
      <c r="T140" s="202">
        <f t="shared" si="18"/>
        <v>0</v>
      </c>
      <c r="U140" s="202">
        <v>0</v>
      </c>
      <c r="V140" s="202">
        <f t="shared" si="19"/>
        <v>0</v>
      </c>
      <c r="W140" s="202">
        <v>0</v>
      </c>
      <c r="X140" s="203">
        <f t="shared" si="20"/>
        <v>0</v>
      </c>
      <c r="AR140" s="20" t="s">
        <v>164</v>
      </c>
      <c r="AT140" s="20" t="s">
        <v>161</v>
      </c>
      <c r="AU140" s="20" t="s">
        <v>86</v>
      </c>
      <c r="AY140" s="20" t="s">
        <v>142</v>
      </c>
      <c r="BE140" s="204">
        <f t="shared" si="21"/>
        <v>0</v>
      </c>
      <c r="BF140" s="204">
        <f t="shared" si="22"/>
        <v>0</v>
      </c>
      <c r="BG140" s="204">
        <f t="shared" si="23"/>
        <v>0</v>
      </c>
      <c r="BH140" s="204">
        <f t="shared" si="24"/>
        <v>0</v>
      </c>
      <c r="BI140" s="204">
        <f t="shared" si="25"/>
        <v>0</v>
      </c>
      <c r="BJ140" s="20" t="s">
        <v>84</v>
      </c>
      <c r="BK140" s="204">
        <f t="shared" si="26"/>
        <v>0</v>
      </c>
      <c r="BL140" s="20" t="s">
        <v>150</v>
      </c>
      <c r="BM140" s="20" t="s">
        <v>310</v>
      </c>
    </row>
    <row r="141" spans="2:65" s="1" customFormat="1" ht="31.5" customHeight="1">
      <c r="B141" s="37"/>
      <c r="C141" s="193" t="s">
        <v>311</v>
      </c>
      <c r="D141" s="193" t="s">
        <v>145</v>
      </c>
      <c r="E141" s="194" t="s">
        <v>312</v>
      </c>
      <c r="F141" s="195" t="s">
        <v>313</v>
      </c>
      <c r="G141" s="196" t="s">
        <v>148</v>
      </c>
      <c r="H141" s="197">
        <v>3</v>
      </c>
      <c r="I141" s="198"/>
      <c r="J141" s="198"/>
      <c r="K141" s="199">
        <f t="shared" si="14"/>
        <v>0</v>
      </c>
      <c r="L141" s="195" t="s">
        <v>149</v>
      </c>
      <c r="M141" s="57"/>
      <c r="N141" s="200" t="s">
        <v>22</v>
      </c>
      <c r="O141" s="201" t="s">
        <v>45</v>
      </c>
      <c r="P141" s="125">
        <f t="shared" si="15"/>
        <v>0</v>
      </c>
      <c r="Q141" s="125">
        <f t="shared" si="16"/>
        <v>0</v>
      </c>
      <c r="R141" s="125">
        <f t="shared" si="17"/>
        <v>0</v>
      </c>
      <c r="S141" s="38"/>
      <c r="T141" s="202">
        <f t="shared" si="18"/>
        <v>0</v>
      </c>
      <c r="U141" s="202">
        <v>0</v>
      </c>
      <c r="V141" s="202">
        <f t="shared" si="19"/>
        <v>0</v>
      </c>
      <c r="W141" s="202">
        <v>0</v>
      </c>
      <c r="X141" s="203">
        <f t="shared" si="20"/>
        <v>0</v>
      </c>
      <c r="AR141" s="20" t="s">
        <v>150</v>
      </c>
      <c r="AT141" s="20" t="s">
        <v>145</v>
      </c>
      <c r="AU141" s="20" t="s">
        <v>86</v>
      </c>
      <c r="AY141" s="20" t="s">
        <v>142</v>
      </c>
      <c r="BE141" s="204">
        <f t="shared" si="21"/>
        <v>0</v>
      </c>
      <c r="BF141" s="204">
        <f t="shared" si="22"/>
        <v>0</v>
      </c>
      <c r="BG141" s="204">
        <f t="shared" si="23"/>
        <v>0</v>
      </c>
      <c r="BH141" s="204">
        <f t="shared" si="24"/>
        <v>0</v>
      </c>
      <c r="BI141" s="204">
        <f t="shared" si="25"/>
        <v>0</v>
      </c>
      <c r="BJ141" s="20" t="s">
        <v>84</v>
      </c>
      <c r="BK141" s="204">
        <f t="shared" si="26"/>
        <v>0</v>
      </c>
      <c r="BL141" s="20" t="s">
        <v>150</v>
      </c>
      <c r="BM141" s="20" t="s">
        <v>314</v>
      </c>
    </row>
    <row r="142" spans="2:65" s="1" customFormat="1" ht="22.5" customHeight="1">
      <c r="B142" s="37"/>
      <c r="C142" s="208" t="s">
        <v>315</v>
      </c>
      <c r="D142" s="208" t="s">
        <v>161</v>
      </c>
      <c r="E142" s="209" t="s">
        <v>316</v>
      </c>
      <c r="F142" s="210" t="s">
        <v>317</v>
      </c>
      <c r="G142" s="211" t="s">
        <v>169</v>
      </c>
      <c r="H142" s="212">
        <v>3</v>
      </c>
      <c r="I142" s="213"/>
      <c r="J142" s="214"/>
      <c r="K142" s="215">
        <f t="shared" si="14"/>
        <v>0</v>
      </c>
      <c r="L142" s="210" t="s">
        <v>22</v>
      </c>
      <c r="M142" s="216"/>
      <c r="N142" s="217" t="s">
        <v>22</v>
      </c>
      <c r="O142" s="201" t="s">
        <v>45</v>
      </c>
      <c r="P142" s="125">
        <f t="shared" si="15"/>
        <v>0</v>
      </c>
      <c r="Q142" s="125">
        <f t="shared" si="16"/>
        <v>0</v>
      </c>
      <c r="R142" s="125">
        <f t="shared" si="17"/>
        <v>0</v>
      </c>
      <c r="S142" s="38"/>
      <c r="T142" s="202">
        <f t="shared" si="18"/>
        <v>0</v>
      </c>
      <c r="U142" s="202">
        <v>0</v>
      </c>
      <c r="V142" s="202">
        <f t="shared" si="19"/>
        <v>0</v>
      </c>
      <c r="W142" s="202">
        <v>0</v>
      </c>
      <c r="X142" s="203">
        <f t="shared" si="20"/>
        <v>0</v>
      </c>
      <c r="AR142" s="20" t="s">
        <v>164</v>
      </c>
      <c r="AT142" s="20" t="s">
        <v>161</v>
      </c>
      <c r="AU142" s="20" t="s">
        <v>86</v>
      </c>
      <c r="AY142" s="20" t="s">
        <v>142</v>
      </c>
      <c r="BE142" s="204">
        <f t="shared" si="21"/>
        <v>0</v>
      </c>
      <c r="BF142" s="204">
        <f t="shared" si="22"/>
        <v>0</v>
      </c>
      <c r="BG142" s="204">
        <f t="shared" si="23"/>
        <v>0</v>
      </c>
      <c r="BH142" s="204">
        <f t="shared" si="24"/>
        <v>0</v>
      </c>
      <c r="BI142" s="204">
        <f t="shared" si="25"/>
        <v>0</v>
      </c>
      <c r="BJ142" s="20" t="s">
        <v>84</v>
      </c>
      <c r="BK142" s="204">
        <f t="shared" si="26"/>
        <v>0</v>
      </c>
      <c r="BL142" s="20" t="s">
        <v>150</v>
      </c>
      <c r="BM142" s="20" t="s">
        <v>318</v>
      </c>
    </row>
    <row r="143" spans="2:65" s="1" customFormat="1" ht="31.5" customHeight="1">
      <c r="B143" s="37"/>
      <c r="C143" s="193" t="s">
        <v>319</v>
      </c>
      <c r="D143" s="193" t="s">
        <v>145</v>
      </c>
      <c r="E143" s="194" t="s">
        <v>320</v>
      </c>
      <c r="F143" s="195" t="s">
        <v>321</v>
      </c>
      <c r="G143" s="196" t="s">
        <v>148</v>
      </c>
      <c r="H143" s="197">
        <v>2</v>
      </c>
      <c r="I143" s="198"/>
      <c r="J143" s="198"/>
      <c r="K143" s="199">
        <f t="shared" si="14"/>
        <v>0</v>
      </c>
      <c r="L143" s="195" t="s">
        <v>149</v>
      </c>
      <c r="M143" s="57"/>
      <c r="N143" s="200" t="s">
        <v>22</v>
      </c>
      <c r="O143" s="201" t="s">
        <v>45</v>
      </c>
      <c r="P143" s="125">
        <f t="shared" si="15"/>
        <v>0</v>
      </c>
      <c r="Q143" s="125">
        <f t="shared" si="16"/>
        <v>0</v>
      </c>
      <c r="R143" s="125">
        <f t="shared" si="17"/>
        <v>0</v>
      </c>
      <c r="S143" s="38"/>
      <c r="T143" s="202">
        <f t="shared" si="18"/>
        <v>0</v>
      </c>
      <c r="U143" s="202">
        <v>0</v>
      </c>
      <c r="V143" s="202">
        <f t="shared" si="19"/>
        <v>0</v>
      </c>
      <c r="W143" s="202">
        <v>0</v>
      </c>
      <c r="X143" s="203">
        <f t="shared" si="20"/>
        <v>0</v>
      </c>
      <c r="AR143" s="20" t="s">
        <v>150</v>
      </c>
      <c r="AT143" s="20" t="s">
        <v>145</v>
      </c>
      <c r="AU143" s="20" t="s">
        <v>86</v>
      </c>
      <c r="AY143" s="20" t="s">
        <v>142</v>
      </c>
      <c r="BE143" s="204">
        <f t="shared" si="21"/>
        <v>0</v>
      </c>
      <c r="BF143" s="204">
        <f t="shared" si="22"/>
        <v>0</v>
      </c>
      <c r="BG143" s="204">
        <f t="shared" si="23"/>
        <v>0</v>
      </c>
      <c r="BH143" s="204">
        <f t="shared" si="24"/>
        <v>0</v>
      </c>
      <c r="BI143" s="204">
        <f t="shared" si="25"/>
        <v>0</v>
      </c>
      <c r="BJ143" s="20" t="s">
        <v>84</v>
      </c>
      <c r="BK143" s="204">
        <f t="shared" si="26"/>
        <v>0</v>
      </c>
      <c r="BL143" s="20" t="s">
        <v>150</v>
      </c>
      <c r="BM143" s="20" t="s">
        <v>322</v>
      </c>
    </row>
    <row r="144" spans="2:65" s="1" customFormat="1" ht="22.5" customHeight="1">
      <c r="B144" s="37"/>
      <c r="C144" s="208" t="s">
        <v>323</v>
      </c>
      <c r="D144" s="208" t="s">
        <v>161</v>
      </c>
      <c r="E144" s="209" t="s">
        <v>324</v>
      </c>
      <c r="F144" s="210" t="s">
        <v>325</v>
      </c>
      <c r="G144" s="211" t="s">
        <v>326</v>
      </c>
      <c r="H144" s="212">
        <v>2</v>
      </c>
      <c r="I144" s="213"/>
      <c r="J144" s="214"/>
      <c r="K144" s="215">
        <f t="shared" si="14"/>
        <v>0</v>
      </c>
      <c r="L144" s="210" t="s">
        <v>22</v>
      </c>
      <c r="M144" s="216"/>
      <c r="N144" s="217" t="s">
        <v>22</v>
      </c>
      <c r="O144" s="201" t="s">
        <v>45</v>
      </c>
      <c r="P144" s="125">
        <f t="shared" si="15"/>
        <v>0</v>
      </c>
      <c r="Q144" s="125">
        <f t="shared" si="16"/>
        <v>0</v>
      </c>
      <c r="R144" s="125">
        <f t="shared" si="17"/>
        <v>0</v>
      </c>
      <c r="S144" s="38"/>
      <c r="T144" s="202">
        <f t="shared" si="18"/>
        <v>0</v>
      </c>
      <c r="U144" s="202">
        <v>0</v>
      </c>
      <c r="V144" s="202">
        <f t="shared" si="19"/>
        <v>0</v>
      </c>
      <c r="W144" s="202">
        <v>0</v>
      </c>
      <c r="X144" s="203">
        <f t="shared" si="20"/>
        <v>0</v>
      </c>
      <c r="AR144" s="20" t="s">
        <v>164</v>
      </c>
      <c r="AT144" s="20" t="s">
        <v>161</v>
      </c>
      <c r="AU144" s="20" t="s">
        <v>86</v>
      </c>
      <c r="AY144" s="20" t="s">
        <v>142</v>
      </c>
      <c r="BE144" s="204">
        <f t="shared" si="21"/>
        <v>0</v>
      </c>
      <c r="BF144" s="204">
        <f t="shared" si="22"/>
        <v>0</v>
      </c>
      <c r="BG144" s="204">
        <f t="shared" si="23"/>
        <v>0</v>
      </c>
      <c r="BH144" s="204">
        <f t="shared" si="24"/>
        <v>0</v>
      </c>
      <c r="BI144" s="204">
        <f t="shared" si="25"/>
        <v>0</v>
      </c>
      <c r="BJ144" s="20" t="s">
        <v>84</v>
      </c>
      <c r="BK144" s="204">
        <f t="shared" si="26"/>
        <v>0</v>
      </c>
      <c r="BL144" s="20" t="s">
        <v>150</v>
      </c>
      <c r="BM144" s="20" t="s">
        <v>327</v>
      </c>
    </row>
    <row r="145" spans="2:65" s="1" customFormat="1" ht="31.5" customHeight="1">
      <c r="B145" s="37"/>
      <c r="C145" s="193" t="s">
        <v>328</v>
      </c>
      <c r="D145" s="193" t="s">
        <v>145</v>
      </c>
      <c r="E145" s="194" t="s">
        <v>329</v>
      </c>
      <c r="F145" s="195" t="s">
        <v>330</v>
      </c>
      <c r="G145" s="196" t="s">
        <v>148</v>
      </c>
      <c r="H145" s="197">
        <v>7</v>
      </c>
      <c r="I145" s="198"/>
      <c r="J145" s="198"/>
      <c r="K145" s="199">
        <f t="shared" si="14"/>
        <v>0</v>
      </c>
      <c r="L145" s="195" t="s">
        <v>149</v>
      </c>
      <c r="M145" s="57"/>
      <c r="N145" s="200" t="s">
        <v>22</v>
      </c>
      <c r="O145" s="201" t="s">
        <v>45</v>
      </c>
      <c r="P145" s="125">
        <f t="shared" si="15"/>
        <v>0</v>
      </c>
      <c r="Q145" s="125">
        <f t="shared" si="16"/>
        <v>0</v>
      </c>
      <c r="R145" s="125">
        <f t="shared" si="17"/>
        <v>0</v>
      </c>
      <c r="S145" s="38"/>
      <c r="T145" s="202">
        <f t="shared" si="18"/>
        <v>0</v>
      </c>
      <c r="U145" s="202">
        <v>0</v>
      </c>
      <c r="V145" s="202">
        <f t="shared" si="19"/>
        <v>0</v>
      </c>
      <c r="W145" s="202">
        <v>0</v>
      </c>
      <c r="X145" s="203">
        <f t="shared" si="20"/>
        <v>0</v>
      </c>
      <c r="AR145" s="20" t="s">
        <v>150</v>
      </c>
      <c r="AT145" s="20" t="s">
        <v>145</v>
      </c>
      <c r="AU145" s="20" t="s">
        <v>86</v>
      </c>
      <c r="AY145" s="20" t="s">
        <v>142</v>
      </c>
      <c r="BE145" s="204">
        <f t="shared" si="21"/>
        <v>0</v>
      </c>
      <c r="BF145" s="204">
        <f t="shared" si="22"/>
        <v>0</v>
      </c>
      <c r="BG145" s="204">
        <f t="shared" si="23"/>
        <v>0</v>
      </c>
      <c r="BH145" s="204">
        <f t="shared" si="24"/>
        <v>0</v>
      </c>
      <c r="BI145" s="204">
        <f t="shared" si="25"/>
        <v>0</v>
      </c>
      <c r="BJ145" s="20" t="s">
        <v>84</v>
      </c>
      <c r="BK145" s="204">
        <f t="shared" si="26"/>
        <v>0</v>
      </c>
      <c r="BL145" s="20" t="s">
        <v>150</v>
      </c>
      <c r="BM145" s="20" t="s">
        <v>331</v>
      </c>
    </row>
    <row r="146" spans="2:65" s="1" customFormat="1" ht="22.5" customHeight="1">
      <c r="B146" s="37"/>
      <c r="C146" s="208" t="s">
        <v>332</v>
      </c>
      <c r="D146" s="208" t="s">
        <v>161</v>
      </c>
      <c r="E146" s="209" t="s">
        <v>333</v>
      </c>
      <c r="F146" s="210" t="s">
        <v>334</v>
      </c>
      <c r="G146" s="211" t="s">
        <v>169</v>
      </c>
      <c r="H146" s="212">
        <v>4</v>
      </c>
      <c r="I146" s="213"/>
      <c r="J146" s="214"/>
      <c r="K146" s="215">
        <f t="shared" si="14"/>
        <v>0</v>
      </c>
      <c r="L146" s="210" t="s">
        <v>22</v>
      </c>
      <c r="M146" s="216"/>
      <c r="N146" s="217" t="s">
        <v>22</v>
      </c>
      <c r="O146" s="201" t="s">
        <v>45</v>
      </c>
      <c r="P146" s="125">
        <f t="shared" si="15"/>
        <v>0</v>
      </c>
      <c r="Q146" s="125">
        <f t="shared" si="16"/>
        <v>0</v>
      </c>
      <c r="R146" s="125">
        <f t="shared" si="17"/>
        <v>0</v>
      </c>
      <c r="S146" s="38"/>
      <c r="T146" s="202">
        <f t="shared" si="18"/>
        <v>0</v>
      </c>
      <c r="U146" s="202">
        <v>0</v>
      </c>
      <c r="V146" s="202">
        <f t="shared" si="19"/>
        <v>0</v>
      </c>
      <c r="W146" s="202">
        <v>0</v>
      </c>
      <c r="X146" s="203">
        <f t="shared" si="20"/>
        <v>0</v>
      </c>
      <c r="AR146" s="20" t="s">
        <v>164</v>
      </c>
      <c r="AT146" s="20" t="s">
        <v>161</v>
      </c>
      <c r="AU146" s="20" t="s">
        <v>86</v>
      </c>
      <c r="AY146" s="20" t="s">
        <v>142</v>
      </c>
      <c r="BE146" s="204">
        <f t="shared" si="21"/>
        <v>0</v>
      </c>
      <c r="BF146" s="204">
        <f t="shared" si="22"/>
        <v>0</v>
      </c>
      <c r="BG146" s="204">
        <f t="shared" si="23"/>
        <v>0</v>
      </c>
      <c r="BH146" s="204">
        <f t="shared" si="24"/>
        <v>0</v>
      </c>
      <c r="BI146" s="204">
        <f t="shared" si="25"/>
        <v>0</v>
      </c>
      <c r="BJ146" s="20" t="s">
        <v>84</v>
      </c>
      <c r="BK146" s="204">
        <f t="shared" si="26"/>
        <v>0</v>
      </c>
      <c r="BL146" s="20" t="s">
        <v>150</v>
      </c>
      <c r="BM146" s="20" t="s">
        <v>335</v>
      </c>
    </row>
    <row r="147" spans="2:65" s="1" customFormat="1" ht="22.5" customHeight="1">
      <c r="B147" s="37"/>
      <c r="C147" s="208" t="s">
        <v>336</v>
      </c>
      <c r="D147" s="208" t="s">
        <v>161</v>
      </c>
      <c r="E147" s="209" t="s">
        <v>337</v>
      </c>
      <c r="F147" s="210" t="s">
        <v>338</v>
      </c>
      <c r="G147" s="211" t="s">
        <v>169</v>
      </c>
      <c r="H147" s="212">
        <v>1</v>
      </c>
      <c r="I147" s="213"/>
      <c r="J147" s="214"/>
      <c r="K147" s="215">
        <f t="shared" si="14"/>
        <v>0</v>
      </c>
      <c r="L147" s="210" t="s">
        <v>22</v>
      </c>
      <c r="M147" s="216"/>
      <c r="N147" s="217" t="s">
        <v>22</v>
      </c>
      <c r="O147" s="201" t="s">
        <v>45</v>
      </c>
      <c r="P147" s="125">
        <f t="shared" si="15"/>
        <v>0</v>
      </c>
      <c r="Q147" s="125">
        <f t="shared" si="16"/>
        <v>0</v>
      </c>
      <c r="R147" s="125">
        <f t="shared" si="17"/>
        <v>0</v>
      </c>
      <c r="S147" s="38"/>
      <c r="T147" s="202">
        <f t="shared" si="18"/>
        <v>0</v>
      </c>
      <c r="U147" s="202">
        <v>0</v>
      </c>
      <c r="V147" s="202">
        <f t="shared" si="19"/>
        <v>0</v>
      </c>
      <c r="W147" s="202">
        <v>0</v>
      </c>
      <c r="X147" s="203">
        <f t="shared" si="20"/>
        <v>0</v>
      </c>
      <c r="AR147" s="20" t="s">
        <v>164</v>
      </c>
      <c r="AT147" s="20" t="s">
        <v>161</v>
      </c>
      <c r="AU147" s="20" t="s">
        <v>86</v>
      </c>
      <c r="AY147" s="20" t="s">
        <v>142</v>
      </c>
      <c r="BE147" s="204">
        <f t="shared" si="21"/>
        <v>0</v>
      </c>
      <c r="BF147" s="204">
        <f t="shared" si="22"/>
        <v>0</v>
      </c>
      <c r="BG147" s="204">
        <f t="shared" si="23"/>
        <v>0</v>
      </c>
      <c r="BH147" s="204">
        <f t="shared" si="24"/>
        <v>0</v>
      </c>
      <c r="BI147" s="204">
        <f t="shared" si="25"/>
        <v>0</v>
      </c>
      <c r="BJ147" s="20" t="s">
        <v>84</v>
      </c>
      <c r="BK147" s="204">
        <f t="shared" si="26"/>
        <v>0</v>
      </c>
      <c r="BL147" s="20" t="s">
        <v>150</v>
      </c>
      <c r="BM147" s="20" t="s">
        <v>339</v>
      </c>
    </row>
    <row r="148" spans="2:65" s="1" customFormat="1" ht="31.5" customHeight="1">
      <c r="B148" s="37"/>
      <c r="C148" s="208" t="s">
        <v>340</v>
      </c>
      <c r="D148" s="208" t="s">
        <v>161</v>
      </c>
      <c r="E148" s="209" t="s">
        <v>341</v>
      </c>
      <c r="F148" s="210" t="s">
        <v>342</v>
      </c>
      <c r="G148" s="211" t="s">
        <v>169</v>
      </c>
      <c r="H148" s="212">
        <v>2</v>
      </c>
      <c r="I148" s="213"/>
      <c r="J148" s="214"/>
      <c r="K148" s="215">
        <f t="shared" si="14"/>
        <v>0</v>
      </c>
      <c r="L148" s="210" t="s">
        <v>22</v>
      </c>
      <c r="M148" s="216"/>
      <c r="N148" s="217" t="s">
        <v>22</v>
      </c>
      <c r="O148" s="201" t="s">
        <v>45</v>
      </c>
      <c r="P148" s="125">
        <f t="shared" si="15"/>
        <v>0</v>
      </c>
      <c r="Q148" s="125">
        <f t="shared" si="16"/>
        <v>0</v>
      </c>
      <c r="R148" s="125">
        <f t="shared" si="17"/>
        <v>0</v>
      </c>
      <c r="S148" s="38"/>
      <c r="T148" s="202">
        <f t="shared" si="18"/>
        <v>0</v>
      </c>
      <c r="U148" s="202">
        <v>0</v>
      </c>
      <c r="V148" s="202">
        <f t="shared" si="19"/>
        <v>0</v>
      </c>
      <c r="W148" s="202">
        <v>0</v>
      </c>
      <c r="X148" s="203">
        <f t="shared" si="20"/>
        <v>0</v>
      </c>
      <c r="AR148" s="20" t="s">
        <v>164</v>
      </c>
      <c r="AT148" s="20" t="s">
        <v>161</v>
      </c>
      <c r="AU148" s="20" t="s">
        <v>86</v>
      </c>
      <c r="AY148" s="20" t="s">
        <v>142</v>
      </c>
      <c r="BE148" s="204">
        <f t="shared" si="21"/>
        <v>0</v>
      </c>
      <c r="BF148" s="204">
        <f t="shared" si="22"/>
        <v>0</v>
      </c>
      <c r="BG148" s="204">
        <f t="shared" si="23"/>
        <v>0</v>
      </c>
      <c r="BH148" s="204">
        <f t="shared" si="24"/>
        <v>0</v>
      </c>
      <c r="BI148" s="204">
        <f t="shared" si="25"/>
        <v>0</v>
      </c>
      <c r="BJ148" s="20" t="s">
        <v>84</v>
      </c>
      <c r="BK148" s="204">
        <f t="shared" si="26"/>
        <v>0</v>
      </c>
      <c r="BL148" s="20" t="s">
        <v>150</v>
      </c>
      <c r="BM148" s="20" t="s">
        <v>343</v>
      </c>
    </row>
    <row r="149" spans="2:65" s="1" customFormat="1" ht="31.5" customHeight="1">
      <c r="B149" s="37"/>
      <c r="C149" s="193" t="s">
        <v>344</v>
      </c>
      <c r="D149" s="193" t="s">
        <v>145</v>
      </c>
      <c r="E149" s="194" t="s">
        <v>345</v>
      </c>
      <c r="F149" s="195" t="s">
        <v>346</v>
      </c>
      <c r="G149" s="196" t="s">
        <v>148</v>
      </c>
      <c r="H149" s="197">
        <v>6</v>
      </c>
      <c r="I149" s="198"/>
      <c r="J149" s="198"/>
      <c r="K149" s="199">
        <f t="shared" si="14"/>
        <v>0</v>
      </c>
      <c r="L149" s="195" t="s">
        <v>149</v>
      </c>
      <c r="M149" s="57"/>
      <c r="N149" s="200" t="s">
        <v>22</v>
      </c>
      <c r="O149" s="201" t="s">
        <v>45</v>
      </c>
      <c r="P149" s="125">
        <f t="shared" si="15"/>
        <v>0</v>
      </c>
      <c r="Q149" s="125">
        <f t="shared" si="16"/>
        <v>0</v>
      </c>
      <c r="R149" s="125">
        <f t="shared" si="17"/>
        <v>0</v>
      </c>
      <c r="S149" s="38"/>
      <c r="T149" s="202">
        <f t="shared" si="18"/>
        <v>0</v>
      </c>
      <c r="U149" s="202">
        <v>0</v>
      </c>
      <c r="V149" s="202">
        <f t="shared" si="19"/>
        <v>0</v>
      </c>
      <c r="W149" s="202">
        <v>0</v>
      </c>
      <c r="X149" s="203">
        <f t="shared" si="20"/>
        <v>0</v>
      </c>
      <c r="AR149" s="20" t="s">
        <v>150</v>
      </c>
      <c r="AT149" s="20" t="s">
        <v>145</v>
      </c>
      <c r="AU149" s="20" t="s">
        <v>86</v>
      </c>
      <c r="AY149" s="20" t="s">
        <v>142</v>
      </c>
      <c r="BE149" s="204">
        <f t="shared" si="21"/>
        <v>0</v>
      </c>
      <c r="BF149" s="204">
        <f t="shared" si="22"/>
        <v>0</v>
      </c>
      <c r="BG149" s="204">
        <f t="shared" si="23"/>
        <v>0</v>
      </c>
      <c r="BH149" s="204">
        <f t="shared" si="24"/>
        <v>0</v>
      </c>
      <c r="BI149" s="204">
        <f t="shared" si="25"/>
        <v>0</v>
      </c>
      <c r="BJ149" s="20" t="s">
        <v>84</v>
      </c>
      <c r="BK149" s="204">
        <f t="shared" si="26"/>
        <v>0</v>
      </c>
      <c r="BL149" s="20" t="s">
        <v>150</v>
      </c>
      <c r="BM149" s="20" t="s">
        <v>347</v>
      </c>
    </row>
    <row r="150" spans="2:65" s="1" customFormat="1" ht="22.5" customHeight="1">
      <c r="B150" s="37"/>
      <c r="C150" s="208" t="s">
        <v>348</v>
      </c>
      <c r="D150" s="208" t="s">
        <v>161</v>
      </c>
      <c r="E150" s="209" t="s">
        <v>349</v>
      </c>
      <c r="F150" s="210" t="s">
        <v>350</v>
      </c>
      <c r="G150" s="211" t="s">
        <v>169</v>
      </c>
      <c r="H150" s="212">
        <v>6</v>
      </c>
      <c r="I150" s="213"/>
      <c r="J150" s="214"/>
      <c r="K150" s="215">
        <f t="shared" si="14"/>
        <v>0</v>
      </c>
      <c r="L150" s="210" t="s">
        <v>22</v>
      </c>
      <c r="M150" s="216"/>
      <c r="N150" s="217" t="s">
        <v>22</v>
      </c>
      <c r="O150" s="201" t="s">
        <v>45</v>
      </c>
      <c r="P150" s="125">
        <f t="shared" si="15"/>
        <v>0</v>
      </c>
      <c r="Q150" s="125">
        <f t="shared" si="16"/>
        <v>0</v>
      </c>
      <c r="R150" s="125">
        <f t="shared" si="17"/>
        <v>0</v>
      </c>
      <c r="S150" s="38"/>
      <c r="T150" s="202">
        <f t="shared" si="18"/>
        <v>0</v>
      </c>
      <c r="U150" s="202">
        <v>0</v>
      </c>
      <c r="V150" s="202">
        <f t="shared" si="19"/>
        <v>0</v>
      </c>
      <c r="W150" s="202">
        <v>0</v>
      </c>
      <c r="X150" s="203">
        <f t="shared" si="20"/>
        <v>0</v>
      </c>
      <c r="AR150" s="20" t="s">
        <v>164</v>
      </c>
      <c r="AT150" s="20" t="s">
        <v>161</v>
      </c>
      <c r="AU150" s="20" t="s">
        <v>86</v>
      </c>
      <c r="AY150" s="20" t="s">
        <v>142</v>
      </c>
      <c r="BE150" s="204">
        <f t="shared" si="21"/>
        <v>0</v>
      </c>
      <c r="BF150" s="204">
        <f t="shared" si="22"/>
        <v>0</v>
      </c>
      <c r="BG150" s="204">
        <f t="shared" si="23"/>
        <v>0</v>
      </c>
      <c r="BH150" s="204">
        <f t="shared" si="24"/>
        <v>0</v>
      </c>
      <c r="BI150" s="204">
        <f t="shared" si="25"/>
        <v>0</v>
      </c>
      <c r="BJ150" s="20" t="s">
        <v>84</v>
      </c>
      <c r="BK150" s="204">
        <f t="shared" si="26"/>
        <v>0</v>
      </c>
      <c r="BL150" s="20" t="s">
        <v>150</v>
      </c>
      <c r="BM150" s="20" t="s">
        <v>351</v>
      </c>
    </row>
    <row r="151" spans="2:65" s="1" customFormat="1" ht="31.5" customHeight="1">
      <c r="B151" s="37"/>
      <c r="C151" s="193" t="s">
        <v>352</v>
      </c>
      <c r="D151" s="193" t="s">
        <v>145</v>
      </c>
      <c r="E151" s="194" t="s">
        <v>353</v>
      </c>
      <c r="F151" s="195" t="s">
        <v>354</v>
      </c>
      <c r="G151" s="196" t="s">
        <v>148</v>
      </c>
      <c r="H151" s="197">
        <v>4</v>
      </c>
      <c r="I151" s="198"/>
      <c r="J151" s="198"/>
      <c r="K151" s="199">
        <f t="shared" si="14"/>
        <v>0</v>
      </c>
      <c r="L151" s="195" t="s">
        <v>149</v>
      </c>
      <c r="M151" s="57"/>
      <c r="N151" s="200" t="s">
        <v>22</v>
      </c>
      <c r="O151" s="201" t="s">
        <v>45</v>
      </c>
      <c r="P151" s="125">
        <f t="shared" si="15"/>
        <v>0</v>
      </c>
      <c r="Q151" s="125">
        <f t="shared" si="16"/>
        <v>0</v>
      </c>
      <c r="R151" s="125">
        <f t="shared" si="17"/>
        <v>0</v>
      </c>
      <c r="S151" s="38"/>
      <c r="T151" s="202">
        <f t="shared" si="18"/>
        <v>0</v>
      </c>
      <c r="U151" s="202">
        <v>0</v>
      </c>
      <c r="V151" s="202">
        <f t="shared" si="19"/>
        <v>0</v>
      </c>
      <c r="W151" s="202">
        <v>0</v>
      </c>
      <c r="X151" s="203">
        <f t="shared" si="20"/>
        <v>0</v>
      </c>
      <c r="AR151" s="20" t="s">
        <v>150</v>
      </c>
      <c r="AT151" s="20" t="s">
        <v>145</v>
      </c>
      <c r="AU151" s="20" t="s">
        <v>86</v>
      </c>
      <c r="AY151" s="20" t="s">
        <v>142</v>
      </c>
      <c r="BE151" s="204">
        <f t="shared" si="21"/>
        <v>0</v>
      </c>
      <c r="BF151" s="204">
        <f t="shared" si="22"/>
        <v>0</v>
      </c>
      <c r="BG151" s="204">
        <f t="shared" si="23"/>
        <v>0</v>
      </c>
      <c r="BH151" s="204">
        <f t="shared" si="24"/>
        <v>0</v>
      </c>
      <c r="BI151" s="204">
        <f t="shared" si="25"/>
        <v>0</v>
      </c>
      <c r="BJ151" s="20" t="s">
        <v>84</v>
      </c>
      <c r="BK151" s="204">
        <f t="shared" si="26"/>
        <v>0</v>
      </c>
      <c r="BL151" s="20" t="s">
        <v>150</v>
      </c>
      <c r="BM151" s="20" t="s">
        <v>355</v>
      </c>
    </row>
    <row r="152" spans="2:65" s="1" customFormat="1" ht="22.5" customHeight="1">
      <c r="B152" s="37"/>
      <c r="C152" s="208" t="s">
        <v>356</v>
      </c>
      <c r="D152" s="208" t="s">
        <v>161</v>
      </c>
      <c r="E152" s="209" t="s">
        <v>357</v>
      </c>
      <c r="F152" s="210" t="s">
        <v>358</v>
      </c>
      <c r="G152" s="211" t="s">
        <v>169</v>
      </c>
      <c r="H152" s="212">
        <v>3</v>
      </c>
      <c r="I152" s="213"/>
      <c r="J152" s="214"/>
      <c r="K152" s="215">
        <f t="shared" si="14"/>
        <v>0</v>
      </c>
      <c r="L152" s="210" t="s">
        <v>22</v>
      </c>
      <c r="M152" s="216"/>
      <c r="N152" s="217" t="s">
        <v>22</v>
      </c>
      <c r="O152" s="201" t="s">
        <v>45</v>
      </c>
      <c r="P152" s="125">
        <f t="shared" si="15"/>
        <v>0</v>
      </c>
      <c r="Q152" s="125">
        <f t="shared" si="16"/>
        <v>0</v>
      </c>
      <c r="R152" s="125">
        <f t="shared" si="17"/>
        <v>0</v>
      </c>
      <c r="S152" s="38"/>
      <c r="T152" s="202">
        <f t="shared" si="18"/>
        <v>0</v>
      </c>
      <c r="U152" s="202">
        <v>0</v>
      </c>
      <c r="V152" s="202">
        <f t="shared" si="19"/>
        <v>0</v>
      </c>
      <c r="W152" s="202">
        <v>0</v>
      </c>
      <c r="X152" s="203">
        <f t="shared" si="20"/>
        <v>0</v>
      </c>
      <c r="AR152" s="20" t="s">
        <v>164</v>
      </c>
      <c r="AT152" s="20" t="s">
        <v>161</v>
      </c>
      <c r="AU152" s="20" t="s">
        <v>86</v>
      </c>
      <c r="AY152" s="20" t="s">
        <v>142</v>
      </c>
      <c r="BE152" s="204">
        <f t="shared" si="21"/>
        <v>0</v>
      </c>
      <c r="BF152" s="204">
        <f t="shared" si="22"/>
        <v>0</v>
      </c>
      <c r="BG152" s="204">
        <f t="shared" si="23"/>
        <v>0</v>
      </c>
      <c r="BH152" s="204">
        <f t="shared" si="24"/>
        <v>0</v>
      </c>
      <c r="BI152" s="204">
        <f t="shared" si="25"/>
        <v>0</v>
      </c>
      <c r="BJ152" s="20" t="s">
        <v>84</v>
      </c>
      <c r="BK152" s="204">
        <f t="shared" si="26"/>
        <v>0</v>
      </c>
      <c r="BL152" s="20" t="s">
        <v>150</v>
      </c>
      <c r="BM152" s="20" t="s">
        <v>359</v>
      </c>
    </row>
    <row r="153" spans="2:65" s="1" customFormat="1" ht="22.5" customHeight="1">
      <c r="B153" s="37"/>
      <c r="C153" s="208" t="s">
        <v>360</v>
      </c>
      <c r="D153" s="208" t="s">
        <v>161</v>
      </c>
      <c r="E153" s="209" t="s">
        <v>361</v>
      </c>
      <c r="F153" s="210" t="s">
        <v>362</v>
      </c>
      <c r="G153" s="211" t="s">
        <v>169</v>
      </c>
      <c r="H153" s="212">
        <v>1</v>
      </c>
      <c r="I153" s="213"/>
      <c r="J153" s="214"/>
      <c r="K153" s="215">
        <f t="shared" si="14"/>
        <v>0</v>
      </c>
      <c r="L153" s="210" t="s">
        <v>22</v>
      </c>
      <c r="M153" s="216"/>
      <c r="N153" s="217" t="s">
        <v>22</v>
      </c>
      <c r="O153" s="201" t="s">
        <v>45</v>
      </c>
      <c r="P153" s="125">
        <f t="shared" si="15"/>
        <v>0</v>
      </c>
      <c r="Q153" s="125">
        <f t="shared" si="16"/>
        <v>0</v>
      </c>
      <c r="R153" s="125">
        <f t="shared" si="17"/>
        <v>0</v>
      </c>
      <c r="S153" s="38"/>
      <c r="T153" s="202">
        <f t="shared" si="18"/>
        <v>0</v>
      </c>
      <c r="U153" s="202">
        <v>0</v>
      </c>
      <c r="V153" s="202">
        <f t="shared" si="19"/>
        <v>0</v>
      </c>
      <c r="W153" s="202">
        <v>0</v>
      </c>
      <c r="X153" s="203">
        <f t="shared" si="20"/>
        <v>0</v>
      </c>
      <c r="AR153" s="20" t="s">
        <v>164</v>
      </c>
      <c r="AT153" s="20" t="s">
        <v>161</v>
      </c>
      <c r="AU153" s="20" t="s">
        <v>86</v>
      </c>
      <c r="AY153" s="20" t="s">
        <v>142</v>
      </c>
      <c r="BE153" s="204">
        <f t="shared" si="21"/>
        <v>0</v>
      </c>
      <c r="BF153" s="204">
        <f t="shared" si="22"/>
        <v>0</v>
      </c>
      <c r="BG153" s="204">
        <f t="shared" si="23"/>
        <v>0</v>
      </c>
      <c r="BH153" s="204">
        <f t="shared" si="24"/>
        <v>0</v>
      </c>
      <c r="BI153" s="204">
        <f t="shared" si="25"/>
        <v>0</v>
      </c>
      <c r="BJ153" s="20" t="s">
        <v>84</v>
      </c>
      <c r="BK153" s="204">
        <f t="shared" si="26"/>
        <v>0</v>
      </c>
      <c r="BL153" s="20" t="s">
        <v>150</v>
      </c>
      <c r="BM153" s="20" t="s">
        <v>363</v>
      </c>
    </row>
    <row r="154" spans="2:65" s="1" customFormat="1" ht="31.5" customHeight="1">
      <c r="B154" s="37"/>
      <c r="C154" s="193" t="s">
        <v>364</v>
      </c>
      <c r="D154" s="193" t="s">
        <v>145</v>
      </c>
      <c r="E154" s="194" t="s">
        <v>365</v>
      </c>
      <c r="F154" s="195" t="s">
        <v>366</v>
      </c>
      <c r="G154" s="196" t="s">
        <v>148</v>
      </c>
      <c r="H154" s="197">
        <v>6</v>
      </c>
      <c r="I154" s="198"/>
      <c r="J154" s="198"/>
      <c r="K154" s="199">
        <f t="shared" si="14"/>
        <v>0</v>
      </c>
      <c r="L154" s="195" t="s">
        <v>149</v>
      </c>
      <c r="M154" s="57"/>
      <c r="N154" s="200" t="s">
        <v>22</v>
      </c>
      <c r="O154" s="201" t="s">
        <v>45</v>
      </c>
      <c r="P154" s="125">
        <f t="shared" si="15"/>
        <v>0</v>
      </c>
      <c r="Q154" s="125">
        <f t="shared" si="16"/>
        <v>0</v>
      </c>
      <c r="R154" s="125">
        <f t="shared" si="17"/>
        <v>0</v>
      </c>
      <c r="S154" s="38"/>
      <c r="T154" s="202">
        <f t="shared" si="18"/>
        <v>0</v>
      </c>
      <c r="U154" s="202">
        <v>0</v>
      </c>
      <c r="V154" s="202">
        <f t="shared" si="19"/>
        <v>0</v>
      </c>
      <c r="W154" s="202">
        <v>0</v>
      </c>
      <c r="X154" s="203">
        <f t="shared" si="20"/>
        <v>0</v>
      </c>
      <c r="AR154" s="20" t="s">
        <v>150</v>
      </c>
      <c r="AT154" s="20" t="s">
        <v>145</v>
      </c>
      <c r="AU154" s="20" t="s">
        <v>86</v>
      </c>
      <c r="AY154" s="20" t="s">
        <v>142</v>
      </c>
      <c r="BE154" s="204">
        <f t="shared" si="21"/>
        <v>0</v>
      </c>
      <c r="BF154" s="204">
        <f t="shared" si="22"/>
        <v>0</v>
      </c>
      <c r="BG154" s="204">
        <f t="shared" si="23"/>
        <v>0</v>
      </c>
      <c r="BH154" s="204">
        <f t="shared" si="24"/>
        <v>0</v>
      </c>
      <c r="BI154" s="204">
        <f t="shared" si="25"/>
        <v>0</v>
      </c>
      <c r="BJ154" s="20" t="s">
        <v>84</v>
      </c>
      <c r="BK154" s="204">
        <f t="shared" si="26"/>
        <v>0</v>
      </c>
      <c r="BL154" s="20" t="s">
        <v>150</v>
      </c>
      <c r="BM154" s="20" t="s">
        <v>367</v>
      </c>
    </row>
    <row r="155" spans="2:65" s="1" customFormat="1" ht="22.5" customHeight="1">
      <c r="B155" s="37"/>
      <c r="C155" s="208" t="s">
        <v>368</v>
      </c>
      <c r="D155" s="208" t="s">
        <v>161</v>
      </c>
      <c r="E155" s="209" t="s">
        <v>369</v>
      </c>
      <c r="F155" s="210" t="s">
        <v>370</v>
      </c>
      <c r="G155" s="211" t="s">
        <v>169</v>
      </c>
      <c r="H155" s="212">
        <v>6</v>
      </c>
      <c r="I155" s="213"/>
      <c r="J155" s="214"/>
      <c r="K155" s="215">
        <f t="shared" si="14"/>
        <v>0</v>
      </c>
      <c r="L155" s="210" t="s">
        <v>22</v>
      </c>
      <c r="M155" s="216"/>
      <c r="N155" s="217" t="s">
        <v>22</v>
      </c>
      <c r="O155" s="201" t="s">
        <v>45</v>
      </c>
      <c r="P155" s="125">
        <f t="shared" si="15"/>
        <v>0</v>
      </c>
      <c r="Q155" s="125">
        <f t="shared" si="16"/>
        <v>0</v>
      </c>
      <c r="R155" s="125">
        <f t="shared" si="17"/>
        <v>0</v>
      </c>
      <c r="S155" s="38"/>
      <c r="T155" s="202">
        <f t="shared" si="18"/>
        <v>0</v>
      </c>
      <c r="U155" s="202">
        <v>0</v>
      </c>
      <c r="V155" s="202">
        <f t="shared" si="19"/>
        <v>0</v>
      </c>
      <c r="W155" s="202">
        <v>0</v>
      </c>
      <c r="X155" s="203">
        <f t="shared" si="20"/>
        <v>0</v>
      </c>
      <c r="AR155" s="20" t="s">
        <v>164</v>
      </c>
      <c r="AT155" s="20" t="s">
        <v>161</v>
      </c>
      <c r="AU155" s="20" t="s">
        <v>86</v>
      </c>
      <c r="AY155" s="20" t="s">
        <v>142</v>
      </c>
      <c r="BE155" s="204">
        <f t="shared" si="21"/>
        <v>0</v>
      </c>
      <c r="BF155" s="204">
        <f t="shared" si="22"/>
        <v>0</v>
      </c>
      <c r="BG155" s="204">
        <f t="shared" si="23"/>
        <v>0</v>
      </c>
      <c r="BH155" s="204">
        <f t="shared" si="24"/>
        <v>0</v>
      </c>
      <c r="BI155" s="204">
        <f t="shared" si="25"/>
        <v>0</v>
      </c>
      <c r="BJ155" s="20" t="s">
        <v>84</v>
      </c>
      <c r="BK155" s="204">
        <f t="shared" si="26"/>
        <v>0</v>
      </c>
      <c r="BL155" s="20" t="s">
        <v>150</v>
      </c>
      <c r="BM155" s="20" t="s">
        <v>371</v>
      </c>
    </row>
    <row r="156" spans="2:65" s="1" customFormat="1" ht="31.5" customHeight="1">
      <c r="B156" s="37"/>
      <c r="C156" s="193" t="s">
        <v>372</v>
      </c>
      <c r="D156" s="193" t="s">
        <v>145</v>
      </c>
      <c r="E156" s="194" t="s">
        <v>373</v>
      </c>
      <c r="F156" s="195" t="s">
        <v>374</v>
      </c>
      <c r="G156" s="196" t="s">
        <v>158</v>
      </c>
      <c r="H156" s="197">
        <v>30</v>
      </c>
      <c r="I156" s="198"/>
      <c r="J156" s="198"/>
      <c r="K156" s="199">
        <f t="shared" si="14"/>
        <v>0</v>
      </c>
      <c r="L156" s="195" t="s">
        <v>149</v>
      </c>
      <c r="M156" s="57"/>
      <c r="N156" s="200" t="s">
        <v>22</v>
      </c>
      <c r="O156" s="201" t="s">
        <v>45</v>
      </c>
      <c r="P156" s="125">
        <f t="shared" si="15"/>
        <v>0</v>
      </c>
      <c r="Q156" s="125">
        <f t="shared" si="16"/>
        <v>0</v>
      </c>
      <c r="R156" s="125">
        <f t="shared" si="17"/>
        <v>0</v>
      </c>
      <c r="S156" s="38"/>
      <c r="T156" s="202">
        <f t="shared" si="18"/>
        <v>0</v>
      </c>
      <c r="U156" s="202">
        <v>0</v>
      </c>
      <c r="V156" s="202">
        <f t="shared" si="19"/>
        <v>0</v>
      </c>
      <c r="W156" s="202">
        <v>0</v>
      </c>
      <c r="X156" s="203">
        <f t="shared" si="20"/>
        <v>0</v>
      </c>
      <c r="AR156" s="20" t="s">
        <v>150</v>
      </c>
      <c r="AT156" s="20" t="s">
        <v>145</v>
      </c>
      <c r="AU156" s="20" t="s">
        <v>86</v>
      </c>
      <c r="AY156" s="20" t="s">
        <v>142</v>
      </c>
      <c r="BE156" s="204">
        <f t="shared" si="21"/>
        <v>0</v>
      </c>
      <c r="BF156" s="204">
        <f t="shared" si="22"/>
        <v>0</v>
      </c>
      <c r="BG156" s="204">
        <f t="shared" si="23"/>
        <v>0</v>
      </c>
      <c r="BH156" s="204">
        <f t="shared" si="24"/>
        <v>0</v>
      </c>
      <c r="BI156" s="204">
        <f t="shared" si="25"/>
        <v>0</v>
      </c>
      <c r="BJ156" s="20" t="s">
        <v>84</v>
      </c>
      <c r="BK156" s="204">
        <f t="shared" si="26"/>
        <v>0</v>
      </c>
      <c r="BL156" s="20" t="s">
        <v>150</v>
      </c>
      <c r="BM156" s="20" t="s">
        <v>375</v>
      </c>
    </row>
    <row r="157" spans="2:65" s="1" customFormat="1" ht="22.5" customHeight="1">
      <c r="B157" s="37"/>
      <c r="C157" s="208" t="s">
        <v>376</v>
      </c>
      <c r="D157" s="208" t="s">
        <v>161</v>
      </c>
      <c r="E157" s="209" t="s">
        <v>377</v>
      </c>
      <c r="F157" s="210" t="s">
        <v>378</v>
      </c>
      <c r="G157" s="211" t="s">
        <v>379</v>
      </c>
      <c r="H157" s="212">
        <v>28.5</v>
      </c>
      <c r="I157" s="213"/>
      <c r="J157" s="214"/>
      <c r="K157" s="215">
        <f t="shared" si="14"/>
        <v>0</v>
      </c>
      <c r="L157" s="210" t="s">
        <v>22</v>
      </c>
      <c r="M157" s="216"/>
      <c r="N157" s="217" t="s">
        <v>22</v>
      </c>
      <c r="O157" s="201" t="s">
        <v>45</v>
      </c>
      <c r="P157" s="125">
        <f t="shared" si="15"/>
        <v>0</v>
      </c>
      <c r="Q157" s="125">
        <f t="shared" si="16"/>
        <v>0</v>
      </c>
      <c r="R157" s="125">
        <f t="shared" si="17"/>
        <v>0</v>
      </c>
      <c r="S157" s="38"/>
      <c r="T157" s="202">
        <f t="shared" si="18"/>
        <v>0</v>
      </c>
      <c r="U157" s="202">
        <v>0</v>
      </c>
      <c r="V157" s="202">
        <f t="shared" si="19"/>
        <v>0</v>
      </c>
      <c r="W157" s="202">
        <v>0</v>
      </c>
      <c r="X157" s="203">
        <f t="shared" si="20"/>
        <v>0</v>
      </c>
      <c r="AR157" s="20" t="s">
        <v>164</v>
      </c>
      <c r="AT157" s="20" t="s">
        <v>161</v>
      </c>
      <c r="AU157" s="20" t="s">
        <v>86</v>
      </c>
      <c r="AY157" s="20" t="s">
        <v>142</v>
      </c>
      <c r="BE157" s="204">
        <f t="shared" si="21"/>
        <v>0</v>
      </c>
      <c r="BF157" s="204">
        <f t="shared" si="22"/>
        <v>0</v>
      </c>
      <c r="BG157" s="204">
        <f t="shared" si="23"/>
        <v>0</v>
      </c>
      <c r="BH157" s="204">
        <f t="shared" si="24"/>
        <v>0</v>
      </c>
      <c r="BI157" s="204">
        <f t="shared" si="25"/>
        <v>0</v>
      </c>
      <c r="BJ157" s="20" t="s">
        <v>84</v>
      </c>
      <c r="BK157" s="204">
        <f t="shared" si="26"/>
        <v>0</v>
      </c>
      <c r="BL157" s="20" t="s">
        <v>150</v>
      </c>
      <c r="BM157" s="20" t="s">
        <v>380</v>
      </c>
    </row>
    <row r="158" spans="2:65" s="1" customFormat="1" ht="31.5" customHeight="1">
      <c r="B158" s="37"/>
      <c r="C158" s="193" t="s">
        <v>381</v>
      </c>
      <c r="D158" s="193" t="s">
        <v>145</v>
      </c>
      <c r="E158" s="194" t="s">
        <v>382</v>
      </c>
      <c r="F158" s="195" t="s">
        <v>383</v>
      </c>
      <c r="G158" s="196" t="s">
        <v>158</v>
      </c>
      <c r="H158" s="197">
        <v>10</v>
      </c>
      <c r="I158" s="198"/>
      <c r="J158" s="198"/>
      <c r="K158" s="199">
        <f t="shared" si="14"/>
        <v>0</v>
      </c>
      <c r="L158" s="195" t="s">
        <v>149</v>
      </c>
      <c r="M158" s="57"/>
      <c r="N158" s="200" t="s">
        <v>22</v>
      </c>
      <c r="O158" s="201" t="s">
        <v>45</v>
      </c>
      <c r="P158" s="125">
        <f t="shared" si="15"/>
        <v>0</v>
      </c>
      <c r="Q158" s="125">
        <f t="shared" si="16"/>
        <v>0</v>
      </c>
      <c r="R158" s="125">
        <f t="shared" si="17"/>
        <v>0</v>
      </c>
      <c r="S158" s="38"/>
      <c r="T158" s="202">
        <f t="shared" si="18"/>
        <v>0</v>
      </c>
      <c r="U158" s="202">
        <v>0</v>
      </c>
      <c r="V158" s="202">
        <f t="shared" si="19"/>
        <v>0</v>
      </c>
      <c r="W158" s="202">
        <v>0</v>
      </c>
      <c r="X158" s="203">
        <f t="shared" si="20"/>
        <v>0</v>
      </c>
      <c r="AR158" s="20" t="s">
        <v>150</v>
      </c>
      <c r="AT158" s="20" t="s">
        <v>145</v>
      </c>
      <c r="AU158" s="20" t="s">
        <v>86</v>
      </c>
      <c r="AY158" s="20" t="s">
        <v>142</v>
      </c>
      <c r="BE158" s="204">
        <f t="shared" si="21"/>
        <v>0</v>
      </c>
      <c r="BF158" s="204">
        <f t="shared" si="22"/>
        <v>0</v>
      </c>
      <c r="BG158" s="204">
        <f t="shared" si="23"/>
        <v>0</v>
      </c>
      <c r="BH158" s="204">
        <f t="shared" si="24"/>
        <v>0</v>
      </c>
      <c r="BI158" s="204">
        <f t="shared" si="25"/>
        <v>0</v>
      </c>
      <c r="BJ158" s="20" t="s">
        <v>84</v>
      </c>
      <c r="BK158" s="204">
        <f t="shared" si="26"/>
        <v>0</v>
      </c>
      <c r="BL158" s="20" t="s">
        <v>150</v>
      </c>
      <c r="BM158" s="20" t="s">
        <v>384</v>
      </c>
    </row>
    <row r="159" spans="2:65" s="1" customFormat="1" ht="22.5" customHeight="1">
      <c r="B159" s="37"/>
      <c r="C159" s="208" t="s">
        <v>385</v>
      </c>
      <c r="D159" s="208" t="s">
        <v>161</v>
      </c>
      <c r="E159" s="209" t="s">
        <v>386</v>
      </c>
      <c r="F159" s="210" t="s">
        <v>387</v>
      </c>
      <c r="G159" s="211" t="s">
        <v>379</v>
      </c>
      <c r="H159" s="212">
        <v>6.2</v>
      </c>
      <c r="I159" s="213"/>
      <c r="J159" s="214"/>
      <c r="K159" s="215">
        <f t="shared" si="14"/>
        <v>0</v>
      </c>
      <c r="L159" s="210" t="s">
        <v>22</v>
      </c>
      <c r="M159" s="216"/>
      <c r="N159" s="217" t="s">
        <v>22</v>
      </c>
      <c r="O159" s="201" t="s">
        <v>45</v>
      </c>
      <c r="P159" s="125">
        <f t="shared" si="15"/>
        <v>0</v>
      </c>
      <c r="Q159" s="125">
        <f t="shared" si="16"/>
        <v>0</v>
      </c>
      <c r="R159" s="125">
        <f t="shared" si="17"/>
        <v>0</v>
      </c>
      <c r="S159" s="38"/>
      <c r="T159" s="202">
        <f t="shared" si="18"/>
        <v>0</v>
      </c>
      <c r="U159" s="202">
        <v>0</v>
      </c>
      <c r="V159" s="202">
        <f t="shared" si="19"/>
        <v>0</v>
      </c>
      <c r="W159" s="202">
        <v>0</v>
      </c>
      <c r="X159" s="203">
        <f t="shared" si="20"/>
        <v>0</v>
      </c>
      <c r="AR159" s="20" t="s">
        <v>164</v>
      </c>
      <c r="AT159" s="20" t="s">
        <v>161</v>
      </c>
      <c r="AU159" s="20" t="s">
        <v>86</v>
      </c>
      <c r="AY159" s="20" t="s">
        <v>142</v>
      </c>
      <c r="BE159" s="204">
        <f t="shared" si="21"/>
        <v>0</v>
      </c>
      <c r="BF159" s="204">
        <f t="shared" si="22"/>
        <v>0</v>
      </c>
      <c r="BG159" s="204">
        <f t="shared" si="23"/>
        <v>0</v>
      </c>
      <c r="BH159" s="204">
        <f t="shared" si="24"/>
        <v>0</v>
      </c>
      <c r="BI159" s="204">
        <f t="shared" si="25"/>
        <v>0</v>
      </c>
      <c r="BJ159" s="20" t="s">
        <v>84</v>
      </c>
      <c r="BK159" s="204">
        <f t="shared" si="26"/>
        <v>0</v>
      </c>
      <c r="BL159" s="20" t="s">
        <v>150</v>
      </c>
      <c r="BM159" s="20" t="s">
        <v>388</v>
      </c>
    </row>
    <row r="160" spans="2:65" s="1" customFormat="1" ht="44.25" customHeight="1">
      <c r="B160" s="37"/>
      <c r="C160" s="193" t="s">
        <v>389</v>
      </c>
      <c r="D160" s="193" t="s">
        <v>145</v>
      </c>
      <c r="E160" s="194" t="s">
        <v>390</v>
      </c>
      <c r="F160" s="195" t="s">
        <v>391</v>
      </c>
      <c r="G160" s="196" t="s">
        <v>158</v>
      </c>
      <c r="H160" s="197">
        <v>150</v>
      </c>
      <c r="I160" s="198"/>
      <c r="J160" s="198"/>
      <c r="K160" s="199">
        <f t="shared" si="14"/>
        <v>0</v>
      </c>
      <c r="L160" s="195" t="s">
        <v>149</v>
      </c>
      <c r="M160" s="57"/>
      <c r="N160" s="200" t="s">
        <v>22</v>
      </c>
      <c r="O160" s="201" t="s">
        <v>45</v>
      </c>
      <c r="P160" s="125">
        <f t="shared" si="15"/>
        <v>0</v>
      </c>
      <c r="Q160" s="125">
        <f t="shared" si="16"/>
        <v>0</v>
      </c>
      <c r="R160" s="125">
        <f t="shared" si="17"/>
        <v>0</v>
      </c>
      <c r="S160" s="38"/>
      <c r="T160" s="202">
        <f t="shared" si="18"/>
        <v>0</v>
      </c>
      <c r="U160" s="202">
        <v>0</v>
      </c>
      <c r="V160" s="202">
        <f t="shared" si="19"/>
        <v>0</v>
      </c>
      <c r="W160" s="202">
        <v>0</v>
      </c>
      <c r="X160" s="203">
        <f t="shared" si="20"/>
        <v>0</v>
      </c>
      <c r="AR160" s="20" t="s">
        <v>150</v>
      </c>
      <c r="AT160" s="20" t="s">
        <v>145</v>
      </c>
      <c r="AU160" s="20" t="s">
        <v>86</v>
      </c>
      <c r="AY160" s="20" t="s">
        <v>142</v>
      </c>
      <c r="BE160" s="204">
        <f t="shared" si="21"/>
        <v>0</v>
      </c>
      <c r="BF160" s="204">
        <f t="shared" si="22"/>
        <v>0</v>
      </c>
      <c r="BG160" s="204">
        <f t="shared" si="23"/>
        <v>0</v>
      </c>
      <c r="BH160" s="204">
        <f t="shared" si="24"/>
        <v>0</v>
      </c>
      <c r="BI160" s="204">
        <f t="shared" si="25"/>
        <v>0</v>
      </c>
      <c r="BJ160" s="20" t="s">
        <v>84</v>
      </c>
      <c r="BK160" s="204">
        <f t="shared" si="26"/>
        <v>0</v>
      </c>
      <c r="BL160" s="20" t="s">
        <v>150</v>
      </c>
      <c r="BM160" s="20" t="s">
        <v>392</v>
      </c>
    </row>
    <row r="161" spans="2:65" s="1" customFormat="1" ht="22.5" customHeight="1">
      <c r="B161" s="37"/>
      <c r="C161" s="208" t="s">
        <v>393</v>
      </c>
      <c r="D161" s="208" t="s">
        <v>161</v>
      </c>
      <c r="E161" s="209" t="s">
        <v>394</v>
      </c>
      <c r="F161" s="210" t="s">
        <v>395</v>
      </c>
      <c r="G161" s="211" t="s">
        <v>158</v>
      </c>
      <c r="H161" s="212">
        <v>50</v>
      </c>
      <c r="I161" s="213"/>
      <c r="J161" s="214"/>
      <c r="K161" s="215">
        <f t="shared" si="14"/>
        <v>0</v>
      </c>
      <c r="L161" s="210" t="s">
        <v>22</v>
      </c>
      <c r="M161" s="216"/>
      <c r="N161" s="217" t="s">
        <v>22</v>
      </c>
      <c r="O161" s="201" t="s">
        <v>45</v>
      </c>
      <c r="P161" s="125">
        <f t="shared" si="15"/>
        <v>0</v>
      </c>
      <c r="Q161" s="125">
        <f t="shared" si="16"/>
        <v>0</v>
      </c>
      <c r="R161" s="125">
        <f t="shared" si="17"/>
        <v>0</v>
      </c>
      <c r="S161" s="38"/>
      <c r="T161" s="202">
        <f t="shared" si="18"/>
        <v>0</v>
      </c>
      <c r="U161" s="202">
        <v>0</v>
      </c>
      <c r="V161" s="202">
        <f t="shared" si="19"/>
        <v>0</v>
      </c>
      <c r="W161" s="202">
        <v>0</v>
      </c>
      <c r="X161" s="203">
        <f t="shared" si="20"/>
        <v>0</v>
      </c>
      <c r="AR161" s="20" t="s">
        <v>164</v>
      </c>
      <c r="AT161" s="20" t="s">
        <v>161</v>
      </c>
      <c r="AU161" s="20" t="s">
        <v>86</v>
      </c>
      <c r="AY161" s="20" t="s">
        <v>142</v>
      </c>
      <c r="BE161" s="204">
        <f t="shared" si="21"/>
        <v>0</v>
      </c>
      <c r="BF161" s="204">
        <f t="shared" si="22"/>
        <v>0</v>
      </c>
      <c r="BG161" s="204">
        <f t="shared" si="23"/>
        <v>0</v>
      </c>
      <c r="BH161" s="204">
        <f t="shared" si="24"/>
        <v>0</v>
      </c>
      <c r="BI161" s="204">
        <f t="shared" si="25"/>
        <v>0</v>
      </c>
      <c r="BJ161" s="20" t="s">
        <v>84</v>
      </c>
      <c r="BK161" s="204">
        <f t="shared" si="26"/>
        <v>0</v>
      </c>
      <c r="BL161" s="20" t="s">
        <v>150</v>
      </c>
      <c r="BM161" s="20" t="s">
        <v>396</v>
      </c>
    </row>
    <row r="162" spans="2:65" s="1" customFormat="1" ht="22.5" customHeight="1">
      <c r="B162" s="37"/>
      <c r="C162" s="208" t="s">
        <v>397</v>
      </c>
      <c r="D162" s="208" t="s">
        <v>161</v>
      </c>
      <c r="E162" s="209" t="s">
        <v>398</v>
      </c>
      <c r="F162" s="210" t="s">
        <v>399</v>
      </c>
      <c r="G162" s="211" t="s">
        <v>158</v>
      </c>
      <c r="H162" s="212">
        <v>100</v>
      </c>
      <c r="I162" s="213"/>
      <c r="J162" s="214"/>
      <c r="K162" s="215">
        <f t="shared" si="14"/>
        <v>0</v>
      </c>
      <c r="L162" s="210" t="s">
        <v>22</v>
      </c>
      <c r="M162" s="216"/>
      <c r="N162" s="217" t="s">
        <v>22</v>
      </c>
      <c r="O162" s="201" t="s">
        <v>45</v>
      </c>
      <c r="P162" s="125">
        <f t="shared" si="15"/>
        <v>0</v>
      </c>
      <c r="Q162" s="125">
        <f t="shared" si="16"/>
        <v>0</v>
      </c>
      <c r="R162" s="125">
        <f t="shared" si="17"/>
        <v>0</v>
      </c>
      <c r="S162" s="38"/>
      <c r="T162" s="202">
        <f t="shared" si="18"/>
        <v>0</v>
      </c>
      <c r="U162" s="202">
        <v>0</v>
      </c>
      <c r="V162" s="202">
        <f t="shared" si="19"/>
        <v>0</v>
      </c>
      <c r="W162" s="202">
        <v>0</v>
      </c>
      <c r="X162" s="203">
        <f t="shared" si="20"/>
        <v>0</v>
      </c>
      <c r="AR162" s="20" t="s">
        <v>164</v>
      </c>
      <c r="AT162" s="20" t="s">
        <v>161</v>
      </c>
      <c r="AU162" s="20" t="s">
        <v>86</v>
      </c>
      <c r="AY162" s="20" t="s">
        <v>142</v>
      </c>
      <c r="BE162" s="204">
        <f t="shared" si="21"/>
        <v>0</v>
      </c>
      <c r="BF162" s="204">
        <f t="shared" si="22"/>
        <v>0</v>
      </c>
      <c r="BG162" s="204">
        <f t="shared" si="23"/>
        <v>0</v>
      </c>
      <c r="BH162" s="204">
        <f t="shared" si="24"/>
        <v>0</v>
      </c>
      <c r="BI162" s="204">
        <f t="shared" si="25"/>
        <v>0</v>
      </c>
      <c r="BJ162" s="20" t="s">
        <v>84</v>
      </c>
      <c r="BK162" s="204">
        <f t="shared" si="26"/>
        <v>0</v>
      </c>
      <c r="BL162" s="20" t="s">
        <v>150</v>
      </c>
      <c r="BM162" s="20" t="s">
        <v>400</v>
      </c>
    </row>
    <row r="163" spans="2:65" s="1" customFormat="1" ht="22.5" customHeight="1">
      <c r="B163" s="37"/>
      <c r="C163" s="193" t="s">
        <v>401</v>
      </c>
      <c r="D163" s="193" t="s">
        <v>145</v>
      </c>
      <c r="E163" s="194" t="s">
        <v>402</v>
      </c>
      <c r="F163" s="195" t="s">
        <v>403</v>
      </c>
      <c r="G163" s="196" t="s">
        <v>148</v>
      </c>
      <c r="H163" s="197">
        <v>16</v>
      </c>
      <c r="I163" s="198"/>
      <c r="J163" s="198"/>
      <c r="K163" s="199">
        <f t="shared" si="14"/>
        <v>0</v>
      </c>
      <c r="L163" s="195" t="s">
        <v>149</v>
      </c>
      <c r="M163" s="57"/>
      <c r="N163" s="200" t="s">
        <v>22</v>
      </c>
      <c r="O163" s="201" t="s">
        <v>45</v>
      </c>
      <c r="P163" s="125">
        <f t="shared" si="15"/>
        <v>0</v>
      </c>
      <c r="Q163" s="125">
        <f t="shared" si="16"/>
        <v>0</v>
      </c>
      <c r="R163" s="125">
        <f t="shared" si="17"/>
        <v>0</v>
      </c>
      <c r="S163" s="38"/>
      <c r="T163" s="202">
        <f t="shared" si="18"/>
        <v>0</v>
      </c>
      <c r="U163" s="202">
        <v>0</v>
      </c>
      <c r="V163" s="202">
        <f t="shared" si="19"/>
        <v>0</v>
      </c>
      <c r="W163" s="202">
        <v>0</v>
      </c>
      <c r="X163" s="203">
        <f t="shared" si="20"/>
        <v>0</v>
      </c>
      <c r="AR163" s="20" t="s">
        <v>150</v>
      </c>
      <c r="AT163" s="20" t="s">
        <v>145</v>
      </c>
      <c r="AU163" s="20" t="s">
        <v>86</v>
      </c>
      <c r="AY163" s="20" t="s">
        <v>142</v>
      </c>
      <c r="BE163" s="204">
        <f t="shared" si="21"/>
        <v>0</v>
      </c>
      <c r="BF163" s="204">
        <f t="shared" si="22"/>
        <v>0</v>
      </c>
      <c r="BG163" s="204">
        <f t="shared" si="23"/>
        <v>0</v>
      </c>
      <c r="BH163" s="204">
        <f t="shared" si="24"/>
        <v>0</v>
      </c>
      <c r="BI163" s="204">
        <f t="shared" si="25"/>
        <v>0</v>
      </c>
      <c r="BJ163" s="20" t="s">
        <v>84</v>
      </c>
      <c r="BK163" s="204">
        <f t="shared" si="26"/>
        <v>0</v>
      </c>
      <c r="BL163" s="20" t="s">
        <v>150</v>
      </c>
      <c r="BM163" s="20" t="s">
        <v>404</v>
      </c>
    </row>
    <row r="164" spans="2:65" s="1" customFormat="1" ht="22.5" customHeight="1">
      <c r="B164" s="37"/>
      <c r="C164" s="208" t="s">
        <v>405</v>
      </c>
      <c r="D164" s="208" t="s">
        <v>161</v>
      </c>
      <c r="E164" s="209" t="s">
        <v>406</v>
      </c>
      <c r="F164" s="210" t="s">
        <v>407</v>
      </c>
      <c r="G164" s="211" t="s">
        <v>169</v>
      </c>
      <c r="H164" s="212">
        <v>8</v>
      </c>
      <c r="I164" s="213"/>
      <c r="J164" s="214"/>
      <c r="K164" s="215">
        <f t="shared" si="14"/>
        <v>0</v>
      </c>
      <c r="L164" s="210" t="s">
        <v>22</v>
      </c>
      <c r="M164" s="216"/>
      <c r="N164" s="217" t="s">
        <v>22</v>
      </c>
      <c r="O164" s="201" t="s">
        <v>45</v>
      </c>
      <c r="P164" s="125">
        <f t="shared" si="15"/>
        <v>0</v>
      </c>
      <c r="Q164" s="125">
        <f t="shared" si="16"/>
        <v>0</v>
      </c>
      <c r="R164" s="125">
        <f t="shared" si="17"/>
        <v>0</v>
      </c>
      <c r="S164" s="38"/>
      <c r="T164" s="202">
        <f t="shared" si="18"/>
        <v>0</v>
      </c>
      <c r="U164" s="202">
        <v>0</v>
      </c>
      <c r="V164" s="202">
        <f t="shared" si="19"/>
        <v>0</v>
      </c>
      <c r="W164" s="202">
        <v>0</v>
      </c>
      <c r="X164" s="203">
        <f t="shared" si="20"/>
        <v>0</v>
      </c>
      <c r="AR164" s="20" t="s">
        <v>164</v>
      </c>
      <c r="AT164" s="20" t="s">
        <v>161</v>
      </c>
      <c r="AU164" s="20" t="s">
        <v>86</v>
      </c>
      <c r="AY164" s="20" t="s">
        <v>142</v>
      </c>
      <c r="BE164" s="204">
        <f t="shared" si="21"/>
        <v>0</v>
      </c>
      <c r="BF164" s="204">
        <f t="shared" si="22"/>
        <v>0</v>
      </c>
      <c r="BG164" s="204">
        <f t="shared" si="23"/>
        <v>0</v>
      </c>
      <c r="BH164" s="204">
        <f t="shared" si="24"/>
        <v>0</v>
      </c>
      <c r="BI164" s="204">
        <f t="shared" si="25"/>
        <v>0</v>
      </c>
      <c r="BJ164" s="20" t="s">
        <v>84</v>
      </c>
      <c r="BK164" s="204">
        <f t="shared" si="26"/>
        <v>0</v>
      </c>
      <c r="BL164" s="20" t="s">
        <v>150</v>
      </c>
      <c r="BM164" s="20" t="s">
        <v>408</v>
      </c>
    </row>
    <row r="165" spans="2:65" s="1" customFormat="1" ht="22.5" customHeight="1">
      <c r="B165" s="37"/>
      <c r="C165" s="208" t="s">
        <v>409</v>
      </c>
      <c r="D165" s="208" t="s">
        <v>161</v>
      </c>
      <c r="E165" s="209" t="s">
        <v>410</v>
      </c>
      <c r="F165" s="210" t="s">
        <v>411</v>
      </c>
      <c r="G165" s="211" t="s">
        <v>169</v>
      </c>
      <c r="H165" s="212">
        <v>4</v>
      </c>
      <c r="I165" s="213"/>
      <c r="J165" s="214"/>
      <c r="K165" s="215">
        <f t="shared" si="14"/>
        <v>0</v>
      </c>
      <c r="L165" s="210" t="s">
        <v>22</v>
      </c>
      <c r="M165" s="216"/>
      <c r="N165" s="217" t="s">
        <v>22</v>
      </c>
      <c r="O165" s="201" t="s">
        <v>45</v>
      </c>
      <c r="P165" s="125">
        <f t="shared" si="15"/>
        <v>0</v>
      </c>
      <c r="Q165" s="125">
        <f t="shared" si="16"/>
        <v>0</v>
      </c>
      <c r="R165" s="125">
        <f t="shared" si="17"/>
        <v>0</v>
      </c>
      <c r="S165" s="38"/>
      <c r="T165" s="202">
        <f t="shared" si="18"/>
        <v>0</v>
      </c>
      <c r="U165" s="202">
        <v>0</v>
      </c>
      <c r="V165" s="202">
        <f t="shared" si="19"/>
        <v>0</v>
      </c>
      <c r="W165" s="202">
        <v>0</v>
      </c>
      <c r="X165" s="203">
        <f t="shared" si="20"/>
        <v>0</v>
      </c>
      <c r="AR165" s="20" t="s">
        <v>164</v>
      </c>
      <c r="AT165" s="20" t="s">
        <v>161</v>
      </c>
      <c r="AU165" s="20" t="s">
        <v>86</v>
      </c>
      <c r="AY165" s="20" t="s">
        <v>142</v>
      </c>
      <c r="BE165" s="204">
        <f t="shared" si="21"/>
        <v>0</v>
      </c>
      <c r="BF165" s="204">
        <f t="shared" si="22"/>
        <v>0</v>
      </c>
      <c r="BG165" s="204">
        <f t="shared" si="23"/>
        <v>0</v>
      </c>
      <c r="BH165" s="204">
        <f t="shared" si="24"/>
        <v>0</v>
      </c>
      <c r="BI165" s="204">
        <f t="shared" si="25"/>
        <v>0</v>
      </c>
      <c r="BJ165" s="20" t="s">
        <v>84</v>
      </c>
      <c r="BK165" s="204">
        <f t="shared" si="26"/>
        <v>0</v>
      </c>
      <c r="BL165" s="20" t="s">
        <v>150</v>
      </c>
      <c r="BM165" s="20" t="s">
        <v>412</v>
      </c>
    </row>
    <row r="166" spans="2:65" s="1" customFormat="1" ht="22.5" customHeight="1">
      <c r="B166" s="37"/>
      <c r="C166" s="208" t="s">
        <v>413</v>
      </c>
      <c r="D166" s="208" t="s">
        <v>161</v>
      </c>
      <c r="E166" s="209" t="s">
        <v>414</v>
      </c>
      <c r="F166" s="210" t="s">
        <v>415</v>
      </c>
      <c r="G166" s="211" t="s">
        <v>169</v>
      </c>
      <c r="H166" s="212">
        <v>4</v>
      </c>
      <c r="I166" s="213"/>
      <c r="J166" s="214"/>
      <c r="K166" s="215">
        <f t="shared" ref="K166:K178" si="27">ROUND(P166*H166,2)</f>
        <v>0</v>
      </c>
      <c r="L166" s="210" t="s">
        <v>22</v>
      </c>
      <c r="M166" s="216"/>
      <c r="N166" s="217" t="s">
        <v>22</v>
      </c>
      <c r="O166" s="201" t="s">
        <v>45</v>
      </c>
      <c r="P166" s="125">
        <f t="shared" ref="P166:P178" si="28">I166+J166</f>
        <v>0</v>
      </c>
      <c r="Q166" s="125">
        <f t="shared" ref="Q166:Q178" si="29">ROUND(I166*H166,2)</f>
        <v>0</v>
      </c>
      <c r="R166" s="125">
        <f t="shared" ref="R166:R178" si="30">ROUND(J166*H166,2)</f>
        <v>0</v>
      </c>
      <c r="S166" s="38"/>
      <c r="T166" s="202">
        <f t="shared" ref="T166:T197" si="31">S166*H166</f>
        <v>0</v>
      </c>
      <c r="U166" s="202">
        <v>0</v>
      </c>
      <c r="V166" s="202">
        <f t="shared" ref="V166:V197" si="32">U166*H166</f>
        <v>0</v>
      </c>
      <c r="W166" s="202">
        <v>0</v>
      </c>
      <c r="X166" s="203">
        <f t="shared" ref="X166:X197" si="33">W166*H166</f>
        <v>0</v>
      </c>
      <c r="AR166" s="20" t="s">
        <v>164</v>
      </c>
      <c r="AT166" s="20" t="s">
        <v>161</v>
      </c>
      <c r="AU166" s="20" t="s">
        <v>86</v>
      </c>
      <c r="AY166" s="20" t="s">
        <v>142</v>
      </c>
      <c r="BE166" s="204">
        <f t="shared" ref="BE166:BE178" si="34">IF(O166="základní",K166,0)</f>
        <v>0</v>
      </c>
      <c r="BF166" s="204">
        <f t="shared" ref="BF166:BF178" si="35">IF(O166="snížená",K166,0)</f>
        <v>0</v>
      </c>
      <c r="BG166" s="204">
        <f t="shared" ref="BG166:BG178" si="36">IF(O166="zákl. přenesená",K166,0)</f>
        <v>0</v>
      </c>
      <c r="BH166" s="204">
        <f t="shared" ref="BH166:BH178" si="37">IF(O166="sníž. přenesená",K166,0)</f>
        <v>0</v>
      </c>
      <c r="BI166" s="204">
        <f t="shared" ref="BI166:BI178" si="38">IF(O166="nulová",K166,0)</f>
        <v>0</v>
      </c>
      <c r="BJ166" s="20" t="s">
        <v>84</v>
      </c>
      <c r="BK166" s="204">
        <f t="shared" ref="BK166:BK178" si="39">ROUND(P166*H166,2)</f>
        <v>0</v>
      </c>
      <c r="BL166" s="20" t="s">
        <v>150</v>
      </c>
      <c r="BM166" s="20" t="s">
        <v>416</v>
      </c>
    </row>
    <row r="167" spans="2:65" s="1" customFormat="1" ht="22.5" customHeight="1">
      <c r="B167" s="37"/>
      <c r="C167" s="193" t="s">
        <v>417</v>
      </c>
      <c r="D167" s="193" t="s">
        <v>145</v>
      </c>
      <c r="E167" s="194" t="s">
        <v>418</v>
      </c>
      <c r="F167" s="195" t="s">
        <v>419</v>
      </c>
      <c r="G167" s="196" t="s">
        <v>148</v>
      </c>
      <c r="H167" s="197">
        <v>4</v>
      </c>
      <c r="I167" s="198"/>
      <c r="J167" s="198"/>
      <c r="K167" s="199">
        <f t="shared" si="27"/>
        <v>0</v>
      </c>
      <c r="L167" s="195" t="s">
        <v>149</v>
      </c>
      <c r="M167" s="57"/>
      <c r="N167" s="200" t="s">
        <v>22</v>
      </c>
      <c r="O167" s="201" t="s">
        <v>45</v>
      </c>
      <c r="P167" s="125">
        <f t="shared" si="28"/>
        <v>0</v>
      </c>
      <c r="Q167" s="125">
        <f t="shared" si="29"/>
        <v>0</v>
      </c>
      <c r="R167" s="125">
        <f t="shared" si="30"/>
        <v>0</v>
      </c>
      <c r="S167" s="38"/>
      <c r="T167" s="202">
        <f t="shared" si="31"/>
        <v>0</v>
      </c>
      <c r="U167" s="202">
        <v>0</v>
      </c>
      <c r="V167" s="202">
        <f t="shared" si="32"/>
        <v>0</v>
      </c>
      <c r="W167" s="202">
        <v>0</v>
      </c>
      <c r="X167" s="203">
        <f t="shared" si="33"/>
        <v>0</v>
      </c>
      <c r="AR167" s="20" t="s">
        <v>150</v>
      </c>
      <c r="AT167" s="20" t="s">
        <v>145</v>
      </c>
      <c r="AU167" s="20" t="s">
        <v>86</v>
      </c>
      <c r="AY167" s="20" t="s">
        <v>142</v>
      </c>
      <c r="BE167" s="204">
        <f t="shared" si="34"/>
        <v>0</v>
      </c>
      <c r="BF167" s="204">
        <f t="shared" si="35"/>
        <v>0</v>
      </c>
      <c r="BG167" s="204">
        <f t="shared" si="36"/>
        <v>0</v>
      </c>
      <c r="BH167" s="204">
        <f t="shared" si="37"/>
        <v>0</v>
      </c>
      <c r="BI167" s="204">
        <f t="shared" si="38"/>
        <v>0</v>
      </c>
      <c r="BJ167" s="20" t="s">
        <v>84</v>
      </c>
      <c r="BK167" s="204">
        <f t="shared" si="39"/>
        <v>0</v>
      </c>
      <c r="BL167" s="20" t="s">
        <v>150</v>
      </c>
      <c r="BM167" s="20" t="s">
        <v>420</v>
      </c>
    </row>
    <row r="168" spans="2:65" s="1" customFormat="1" ht="22.5" customHeight="1">
      <c r="B168" s="37"/>
      <c r="C168" s="208" t="s">
        <v>421</v>
      </c>
      <c r="D168" s="208" t="s">
        <v>161</v>
      </c>
      <c r="E168" s="209" t="s">
        <v>422</v>
      </c>
      <c r="F168" s="210" t="s">
        <v>423</v>
      </c>
      <c r="G168" s="211" t="s">
        <v>169</v>
      </c>
      <c r="H168" s="212">
        <v>4</v>
      </c>
      <c r="I168" s="213"/>
      <c r="J168" s="214"/>
      <c r="K168" s="215">
        <f t="shared" si="27"/>
        <v>0</v>
      </c>
      <c r="L168" s="210" t="s">
        <v>22</v>
      </c>
      <c r="M168" s="216"/>
      <c r="N168" s="217" t="s">
        <v>22</v>
      </c>
      <c r="O168" s="201" t="s">
        <v>45</v>
      </c>
      <c r="P168" s="125">
        <f t="shared" si="28"/>
        <v>0</v>
      </c>
      <c r="Q168" s="125">
        <f t="shared" si="29"/>
        <v>0</v>
      </c>
      <c r="R168" s="125">
        <f t="shared" si="30"/>
        <v>0</v>
      </c>
      <c r="S168" s="38"/>
      <c r="T168" s="202">
        <f t="shared" si="31"/>
        <v>0</v>
      </c>
      <c r="U168" s="202">
        <v>0</v>
      </c>
      <c r="V168" s="202">
        <f t="shared" si="32"/>
        <v>0</v>
      </c>
      <c r="W168" s="202">
        <v>0</v>
      </c>
      <c r="X168" s="203">
        <f t="shared" si="33"/>
        <v>0</v>
      </c>
      <c r="AR168" s="20" t="s">
        <v>164</v>
      </c>
      <c r="AT168" s="20" t="s">
        <v>161</v>
      </c>
      <c r="AU168" s="20" t="s">
        <v>86</v>
      </c>
      <c r="AY168" s="20" t="s">
        <v>142</v>
      </c>
      <c r="BE168" s="204">
        <f t="shared" si="34"/>
        <v>0</v>
      </c>
      <c r="BF168" s="204">
        <f t="shared" si="35"/>
        <v>0</v>
      </c>
      <c r="BG168" s="204">
        <f t="shared" si="36"/>
        <v>0</v>
      </c>
      <c r="BH168" s="204">
        <f t="shared" si="37"/>
        <v>0</v>
      </c>
      <c r="BI168" s="204">
        <f t="shared" si="38"/>
        <v>0</v>
      </c>
      <c r="BJ168" s="20" t="s">
        <v>84</v>
      </c>
      <c r="BK168" s="204">
        <f t="shared" si="39"/>
        <v>0</v>
      </c>
      <c r="BL168" s="20" t="s">
        <v>150</v>
      </c>
      <c r="BM168" s="20" t="s">
        <v>424</v>
      </c>
    </row>
    <row r="169" spans="2:65" s="1" customFormat="1" ht="22.5" customHeight="1">
      <c r="B169" s="37"/>
      <c r="C169" s="193" t="s">
        <v>425</v>
      </c>
      <c r="D169" s="193" t="s">
        <v>145</v>
      </c>
      <c r="E169" s="194" t="s">
        <v>418</v>
      </c>
      <c r="F169" s="195" t="s">
        <v>419</v>
      </c>
      <c r="G169" s="196" t="s">
        <v>148</v>
      </c>
      <c r="H169" s="197">
        <v>4</v>
      </c>
      <c r="I169" s="198"/>
      <c r="J169" s="198"/>
      <c r="K169" s="199">
        <f t="shared" si="27"/>
        <v>0</v>
      </c>
      <c r="L169" s="195" t="s">
        <v>149</v>
      </c>
      <c r="M169" s="57"/>
      <c r="N169" s="200" t="s">
        <v>22</v>
      </c>
      <c r="O169" s="201" t="s">
        <v>45</v>
      </c>
      <c r="P169" s="125">
        <f t="shared" si="28"/>
        <v>0</v>
      </c>
      <c r="Q169" s="125">
        <f t="shared" si="29"/>
        <v>0</v>
      </c>
      <c r="R169" s="125">
        <f t="shared" si="30"/>
        <v>0</v>
      </c>
      <c r="S169" s="38"/>
      <c r="T169" s="202">
        <f t="shared" si="31"/>
        <v>0</v>
      </c>
      <c r="U169" s="202">
        <v>0</v>
      </c>
      <c r="V169" s="202">
        <f t="shared" si="32"/>
        <v>0</v>
      </c>
      <c r="W169" s="202">
        <v>0</v>
      </c>
      <c r="X169" s="203">
        <f t="shared" si="33"/>
        <v>0</v>
      </c>
      <c r="AR169" s="20" t="s">
        <v>150</v>
      </c>
      <c r="AT169" s="20" t="s">
        <v>145</v>
      </c>
      <c r="AU169" s="20" t="s">
        <v>86</v>
      </c>
      <c r="AY169" s="20" t="s">
        <v>142</v>
      </c>
      <c r="BE169" s="204">
        <f t="shared" si="34"/>
        <v>0</v>
      </c>
      <c r="BF169" s="204">
        <f t="shared" si="35"/>
        <v>0</v>
      </c>
      <c r="BG169" s="204">
        <f t="shared" si="36"/>
        <v>0</v>
      </c>
      <c r="BH169" s="204">
        <f t="shared" si="37"/>
        <v>0</v>
      </c>
      <c r="BI169" s="204">
        <f t="shared" si="38"/>
        <v>0</v>
      </c>
      <c r="BJ169" s="20" t="s">
        <v>84</v>
      </c>
      <c r="BK169" s="204">
        <f t="shared" si="39"/>
        <v>0</v>
      </c>
      <c r="BL169" s="20" t="s">
        <v>150</v>
      </c>
      <c r="BM169" s="20" t="s">
        <v>426</v>
      </c>
    </row>
    <row r="170" spans="2:65" s="1" customFormat="1" ht="22.5" customHeight="1">
      <c r="B170" s="37"/>
      <c r="C170" s="208" t="s">
        <v>427</v>
      </c>
      <c r="D170" s="208" t="s">
        <v>161</v>
      </c>
      <c r="E170" s="209" t="s">
        <v>428</v>
      </c>
      <c r="F170" s="210" t="s">
        <v>429</v>
      </c>
      <c r="G170" s="211" t="s">
        <v>169</v>
      </c>
      <c r="H170" s="212">
        <v>4</v>
      </c>
      <c r="I170" s="213"/>
      <c r="J170" s="214"/>
      <c r="K170" s="215">
        <f t="shared" si="27"/>
        <v>0</v>
      </c>
      <c r="L170" s="210" t="s">
        <v>22</v>
      </c>
      <c r="M170" s="216"/>
      <c r="N170" s="217" t="s">
        <v>22</v>
      </c>
      <c r="O170" s="201" t="s">
        <v>45</v>
      </c>
      <c r="P170" s="125">
        <f t="shared" si="28"/>
        <v>0</v>
      </c>
      <c r="Q170" s="125">
        <f t="shared" si="29"/>
        <v>0</v>
      </c>
      <c r="R170" s="125">
        <f t="shared" si="30"/>
        <v>0</v>
      </c>
      <c r="S170" s="38"/>
      <c r="T170" s="202">
        <f t="shared" si="31"/>
        <v>0</v>
      </c>
      <c r="U170" s="202">
        <v>0</v>
      </c>
      <c r="V170" s="202">
        <f t="shared" si="32"/>
        <v>0</v>
      </c>
      <c r="W170" s="202">
        <v>0</v>
      </c>
      <c r="X170" s="203">
        <f t="shared" si="33"/>
        <v>0</v>
      </c>
      <c r="AR170" s="20" t="s">
        <v>164</v>
      </c>
      <c r="AT170" s="20" t="s">
        <v>161</v>
      </c>
      <c r="AU170" s="20" t="s">
        <v>86</v>
      </c>
      <c r="AY170" s="20" t="s">
        <v>142</v>
      </c>
      <c r="BE170" s="204">
        <f t="shared" si="34"/>
        <v>0</v>
      </c>
      <c r="BF170" s="204">
        <f t="shared" si="35"/>
        <v>0</v>
      </c>
      <c r="BG170" s="204">
        <f t="shared" si="36"/>
        <v>0</v>
      </c>
      <c r="BH170" s="204">
        <f t="shared" si="37"/>
        <v>0</v>
      </c>
      <c r="BI170" s="204">
        <f t="shared" si="38"/>
        <v>0</v>
      </c>
      <c r="BJ170" s="20" t="s">
        <v>84</v>
      </c>
      <c r="BK170" s="204">
        <f t="shared" si="39"/>
        <v>0</v>
      </c>
      <c r="BL170" s="20" t="s">
        <v>150</v>
      </c>
      <c r="BM170" s="20" t="s">
        <v>430</v>
      </c>
    </row>
    <row r="171" spans="2:65" s="1" customFormat="1" ht="22.5" customHeight="1">
      <c r="B171" s="37"/>
      <c r="C171" s="208" t="s">
        <v>431</v>
      </c>
      <c r="D171" s="208" t="s">
        <v>161</v>
      </c>
      <c r="E171" s="209" t="s">
        <v>432</v>
      </c>
      <c r="F171" s="210" t="s">
        <v>433</v>
      </c>
      <c r="G171" s="211" t="s">
        <v>169</v>
      </c>
      <c r="H171" s="212">
        <v>4</v>
      </c>
      <c r="I171" s="213"/>
      <c r="J171" s="214"/>
      <c r="K171" s="215">
        <f t="shared" si="27"/>
        <v>0</v>
      </c>
      <c r="L171" s="210" t="s">
        <v>22</v>
      </c>
      <c r="M171" s="216"/>
      <c r="N171" s="217" t="s">
        <v>22</v>
      </c>
      <c r="O171" s="201" t="s">
        <v>45</v>
      </c>
      <c r="P171" s="125">
        <f t="shared" si="28"/>
        <v>0</v>
      </c>
      <c r="Q171" s="125">
        <f t="shared" si="29"/>
        <v>0</v>
      </c>
      <c r="R171" s="125">
        <f t="shared" si="30"/>
        <v>0</v>
      </c>
      <c r="S171" s="38"/>
      <c r="T171" s="202">
        <f t="shared" si="31"/>
        <v>0</v>
      </c>
      <c r="U171" s="202">
        <v>0</v>
      </c>
      <c r="V171" s="202">
        <f t="shared" si="32"/>
        <v>0</v>
      </c>
      <c r="W171" s="202">
        <v>0</v>
      </c>
      <c r="X171" s="203">
        <f t="shared" si="33"/>
        <v>0</v>
      </c>
      <c r="AR171" s="20" t="s">
        <v>164</v>
      </c>
      <c r="AT171" s="20" t="s">
        <v>161</v>
      </c>
      <c r="AU171" s="20" t="s">
        <v>86</v>
      </c>
      <c r="AY171" s="20" t="s">
        <v>142</v>
      </c>
      <c r="BE171" s="204">
        <f t="shared" si="34"/>
        <v>0</v>
      </c>
      <c r="BF171" s="204">
        <f t="shared" si="35"/>
        <v>0</v>
      </c>
      <c r="BG171" s="204">
        <f t="shared" si="36"/>
        <v>0</v>
      </c>
      <c r="BH171" s="204">
        <f t="shared" si="37"/>
        <v>0</v>
      </c>
      <c r="BI171" s="204">
        <f t="shared" si="38"/>
        <v>0</v>
      </c>
      <c r="BJ171" s="20" t="s">
        <v>84</v>
      </c>
      <c r="BK171" s="204">
        <f t="shared" si="39"/>
        <v>0</v>
      </c>
      <c r="BL171" s="20" t="s">
        <v>150</v>
      </c>
      <c r="BM171" s="20" t="s">
        <v>434</v>
      </c>
    </row>
    <row r="172" spans="2:65" s="1" customFormat="1" ht="22.5" customHeight="1">
      <c r="B172" s="37"/>
      <c r="C172" s="193" t="s">
        <v>435</v>
      </c>
      <c r="D172" s="193" t="s">
        <v>145</v>
      </c>
      <c r="E172" s="194" t="s">
        <v>436</v>
      </c>
      <c r="F172" s="195" t="s">
        <v>437</v>
      </c>
      <c r="G172" s="196" t="s">
        <v>148</v>
      </c>
      <c r="H172" s="197">
        <v>10</v>
      </c>
      <c r="I172" s="198"/>
      <c r="J172" s="198"/>
      <c r="K172" s="199">
        <f t="shared" si="27"/>
        <v>0</v>
      </c>
      <c r="L172" s="195" t="s">
        <v>149</v>
      </c>
      <c r="M172" s="57"/>
      <c r="N172" s="200" t="s">
        <v>22</v>
      </c>
      <c r="O172" s="201" t="s">
        <v>45</v>
      </c>
      <c r="P172" s="125">
        <f t="shared" si="28"/>
        <v>0</v>
      </c>
      <c r="Q172" s="125">
        <f t="shared" si="29"/>
        <v>0</v>
      </c>
      <c r="R172" s="125">
        <f t="shared" si="30"/>
        <v>0</v>
      </c>
      <c r="S172" s="38"/>
      <c r="T172" s="202">
        <f t="shared" si="31"/>
        <v>0</v>
      </c>
      <c r="U172" s="202">
        <v>0</v>
      </c>
      <c r="V172" s="202">
        <f t="shared" si="32"/>
        <v>0</v>
      </c>
      <c r="W172" s="202">
        <v>0</v>
      </c>
      <c r="X172" s="203">
        <f t="shared" si="33"/>
        <v>0</v>
      </c>
      <c r="AR172" s="20" t="s">
        <v>150</v>
      </c>
      <c r="AT172" s="20" t="s">
        <v>145</v>
      </c>
      <c r="AU172" s="20" t="s">
        <v>86</v>
      </c>
      <c r="AY172" s="20" t="s">
        <v>142</v>
      </c>
      <c r="BE172" s="204">
        <f t="shared" si="34"/>
        <v>0</v>
      </c>
      <c r="BF172" s="204">
        <f t="shared" si="35"/>
        <v>0</v>
      </c>
      <c r="BG172" s="204">
        <f t="shared" si="36"/>
        <v>0</v>
      </c>
      <c r="BH172" s="204">
        <f t="shared" si="37"/>
        <v>0</v>
      </c>
      <c r="BI172" s="204">
        <f t="shared" si="38"/>
        <v>0</v>
      </c>
      <c r="BJ172" s="20" t="s">
        <v>84</v>
      </c>
      <c r="BK172" s="204">
        <f t="shared" si="39"/>
        <v>0</v>
      </c>
      <c r="BL172" s="20" t="s">
        <v>150</v>
      </c>
      <c r="BM172" s="20" t="s">
        <v>438</v>
      </c>
    </row>
    <row r="173" spans="2:65" s="1" customFormat="1" ht="22.5" customHeight="1">
      <c r="B173" s="37"/>
      <c r="C173" s="193" t="s">
        <v>439</v>
      </c>
      <c r="D173" s="193" t="s">
        <v>145</v>
      </c>
      <c r="E173" s="194" t="s">
        <v>440</v>
      </c>
      <c r="F173" s="195" t="s">
        <v>441</v>
      </c>
      <c r="G173" s="196" t="s">
        <v>148</v>
      </c>
      <c r="H173" s="197">
        <v>8</v>
      </c>
      <c r="I173" s="198"/>
      <c r="J173" s="198"/>
      <c r="K173" s="199">
        <f t="shared" si="27"/>
        <v>0</v>
      </c>
      <c r="L173" s="195" t="s">
        <v>149</v>
      </c>
      <c r="M173" s="57"/>
      <c r="N173" s="200" t="s">
        <v>22</v>
      </c>
      <c r="O173" s="201" t="s">
        <v>45</v>
      </c>
      <c r="P173" s="125">
        <f t="shared" si="28"/>
        <v>0</v>
      </c>
      <c r="Q173" s="125">
        <f t="shared" si="29"/>
        <v>0</v>
      </c>
      <c r="R173" s="125">
        <f t="shared" si="30"/>
        <v>0</v>
      </c>
      <c r="S173" s="38"/>
      <c r="T173" s="202">
        <f t="shared" si="31"/>
        <v>0</v>
      </c>
      <c r="U173" s="202">
        <v>0</v>
      </c>
      <c r="V173" s="202">
        <f t="shared" si="32"/>
        <v>0</v>
      </c>
      <c r="W173" s="202">
        <v>0</v>
      </c>
      <c r="X173" s="203">
        <f t="shared" si="33"/>
        <v>0</v>
      </c>
      <c r="AR173" s="20" t="s">
        <v>150</v>
      </c>
      <c r="AT173" s="20" t="s">
        <v>145</v>
      </c>
      <c r="AU173" s="20" t="s">
        <v>86</v>
      </c>
      <c r="AY173" s="20" t="s">
        <v>142</v>
      </c>
      <c r="BE173" s="204">
        <f t="shared" si="34"/>
        <v>0</v>
      </c>
      <c r="BF173" s="204">
        <f t="shared" si="35"/>
        <v>0</v>
      </c>
      <c r="BG173" s="204">
        <f t="shared" si="36"/>
        <v>0</v>
      </c>
      <c r="BH173" s="204">
        <f t="shared" si="37"/>
        <v>0</v>
      </c>
      <c r="BI173" s="204">
        <f t="shared" si="38"/>
        <v>0</v>
      </c>
      <c r="BJ173" s="20" t="s">
        <v>84</v>
      </c>
      <c r="BK173" s="204">
        <f t="shared" si="39"/>
        <v>0</v>
      </c>
      <c r="BL173" s="20" t="s">
        <v>150</v>
      </c>
      <c r="BM173" s="20" t="s">
        <v>442</v>
      </c>
    </row>
    <row r="174" spans="2:65" s="1" customFormat="1" ht="22.5" customHeight="1">
      <c r="B174" s="37"/>
      <c r="C174" s="208" t="s">
        <v>443</v>
      </c>
      <c r="D174" s="208" t="s">
        <v>161</v>
      </c>
      <c r="E174" s="209" t="s">
        <v>444</v>
      </c>
      <c r="F174" s="210" t="s">
        <v>445</v>
      </c>
      <c r="G174" s="211" t="s">
        <v>169</v>
      </c>
      <c r="H174" s="212">
        <v>4</v>
      </c>
      <c r="I174" s="213"/>
      <c r="J174" s="214"/>
      <c r="K174" s="215">
        <f t="shared" si="27"/>
        <v>0</v>
      </c>
      <c r="L174" s="210" t="s">
        <v>22</v>
      </c>
      <c r="M174" s="216"/>
      <c r="N174" s="217" t="s">
        <v>22</v>
      </c>
      <c r="O174" s="201" t="s">
        <v>45</v>
      </c>
      <c r="P174" s="125">
        <f t="shared" si="28"/>
        <v>0</v>
      </c>
      <c r="Q174" s="125">
        <f t="shared" si="29"/>
        <v>0</v>
      </c>
      <c r="R174" s="125">
        <f t="shared" si="30"/>
        <v>0</v>
      </c>
      <c r="S174" s="38"/>
      <c r="T174" s="202">
        <f t="shared" si="31"/>
        <v>0</v>
      </c>
      <c r="U174" s="202">
        <v>0</v>
      </c>
      <c r="V174" s="202">
        <f t="shared" si="32"/>
        <v>0</v>
      </c>
      <c r="W174" s="202">
        <v>0</v>
      </c>
      <c r="X174" s="203">
        <f t="shared" si="33"/>
        <v>0</v>
      </c>
      <c r="AR174" s="20" t="s">
        <v>164</v>
      </c>
      <c r="AT174" s="20" t="s">
        <v>161</v>
      </c>
      <c r="AU174" s="20" t="s">
        <v>86</v>
      </c>
      <c r="AY174" s="20" t="s">
        <v>142</v>
      </c>
      <c r="BE174" s="204">
        <f t="shared" si="34"/>
        <v>0</v>
      </c>
      <c r="BF174" s="204">
        <f t="shared" si="35"/>
        <v>0</v>
      </c>
      <c r="BG174" s="204">
        <f t="shared" si="36"/>
        <v>0</v>
      </c>
      <c r="BH174" s="204">
        <f t="shared" si="37"/>
        <v>0</v>
      </c>
      <c r="BI174" s="204">
        <f t="shared" si="38"/>
        <v>0</v>
      </c>
      <c r="BJ174" s="20" t="s">
        <v>84</v>
      </c>
      <c r="BK174" s="204">
        <f t="shared" si="39"/>
        <v>0</v>
      </c>
      <c r="BL174" s="20" t="s">
        <v>150</v>
      </c>
      <c r="BM174" s="20" t="s">
        <v>446</v>
      </c>
    </row>
    <row r="175" spans="2:65" s="1" customFormat="1" ht="22.5" customHeight="1">
      <c r="B175" s="37"/>
      <c r="C175" s="208" t="s">
        <v>447</v>
      </c>
      <c r="D175" s="208" t="s">
        <v>161</v>
      </c>
      <c r="E175" s="209" t="s">
        <v>448</v>
      </c>
      <c r="F175" s="210" t="s">
        <v>449</v>
      </c>
      <c r="G175" s="211" t="s">
        <v>169</v>
      </c>
      <c r="H175" s="212">
        <v>4</v>
      </c>
      <c r="I175" s="213"/>
      <c r="J175" s="214"/>
      <c r="K175" s="215">
        <f t="shared" si="27"/>
        <v>0</v>
      </c>
      <c r="L175" s="210" t="s">
        <v>22</v>
      </c>
      <c r="M175" s="216"/>
      <c r="N175" s="217" t="s">
        <v>22</v>
      </c>
      <c r="O175" s="201" t="s">
        <v>45</v>
      </c>
      <c r="P175" s="125">
        <f t="shared" si="28"/>
        <v>0</v>
      </c>
      <c r="Q175" s="125">
        <f t="shared" si="29"/>
        <v>0</v>
      </c>
      <c r="R175" s="125">
        <f t="shared" si="30"/>
        <v>0</v>
      </c>
      <c r="S175" s="38"/>
      <c r="T175" s="202">
        <f t="shared" si="31"/>
        <v>0</v>
      </c>
      <c r="U175" s="202">
        <v>0</v>
      </c>
      <c r="V175" s="202">
        <f t="shared" si="32"/>
        <v>0</v>
      </c>
      <c r="W175" s="202">
        <v>0</v>
      </c>
      <c r="X175" s="203">
        <f t="shared" si="33"/>
        <v>0</v>
      </c>
      <c r="AR175" s="20" t="s">
        <v>164</v>
      </c>
      <c r="AT175" s="20" t="s">
        <v>161</v>
      </c>
      <c r="AU175" s="20" t="s">
        <v>86</v>
      </c>
      <c r="AY175" s="20" t="s">
        <v>142</v>
      </c>
      <c r="BE175" s="204">
        <f t="shared" si="34"/>
        <v>0</v>
      </c>
      <c r="BF175" s="204">
        <f t="shared" si="35"/>
        <v>0</v>
      </c>
      <c r="BG175" s="204">
        <f t="shared" si="36"/>
        <v>0</v>
      </c>
      <c r="BH175" s="204">
        <f t="shared" si="37"/>
        <v>0</v>
      </c>
      <c r="BI175" s="204">
        <f t="shared" si="38"/>
        <v>0</v>
      </c>
      <c r="BJ175" s="20" t="s">
        <v>84</v>
      </c>
      <c r="BK175" s="204">
        <f t="shared" si="39"/>
        <v>0</v>
      </c>
      <c r="BL175" s="20" t="s">
        <v>150</v>
      </c>
      <c r="BM175" s="20" t="s">
        <v>450</v>
      </c>
    </row>
    <row r="176" spans="2:65" s="1" customFormat="1" ht="22.5" customHeight="1">
      <c r="B176" s="37"/>
      <c r="C176" s="193" t="s">
        <v>451</v>
      </c>
      <c r="D176" s="193" t="s">
        <v>145</v>
      </c>
      <c r="E176" s="194" t="s">
        <v>452</v>
      </c>
      <c r="F176" s="195" t="s">
        <v>453</v>
      </c>
      <c r="G176" s="196" t="s">
        <v>148</v>
      </c>
      <c r="H176" s="197">
        <v>16</v>
      </c>
      <c r="I176" s="198"/>
      <c r="J176" s="198"/>
      <c r="K176" s="199">
        <f t="shared" si="27"/>
        <v>0</v>
      </c>
      <c r="L176" s="195" t="s">
        <v>22</v>
      </c>
      <c r="M176" s="57"/>
      <c r="N176" s="200" t="s">
        <v>22</v>
      </c>
      <c r="O176" s="201" t="s">
        <v>45</v>
      </c>
      <c r="P176" s="125">
        <f t="shared" si="28"/>
        <v>0</v>
      </c>
      <c r="Q176" s="125">
        <f t="shared" si="29"/>
        <v>0</v>
      </c>
      <c r="R176" s="125">
        <f t="shared" si="30"/>
        <v>0</v>
      </c>
      <c r="S176" s="38"/>
      <c r="T176" s="202">
        <f t="shared" si="31"/>
        <v>0</v>
      </c>
      <c r="U176" s="202">
        <v>0</v>
      </c>
      <c r="V176" s="202">
        <f t="shared" si="32"/>
        <v>0</v>
      </c>
      <c r="W176" s="202">
        <v>0</v>
      </c>
      <c r="X176" s="203">
        <f t="shared" si="33"/>
        <v>0</v>
      </c>
      <c r="AR176" s="20" t="s">
        <v>150</v>
      </c>
      <c r="AT176" s="20" t="s">
        <v>145</v>
      </c>
      <c r="AU176" s="20" t="s">
        <v>86</v>
      </c>
      <c r="AY176" s="20" t="s">
        <v>142</v>
      </c>
      <c r="BE176" s="204">
        <f t="shared" si="34"/>
        <v>0</v>
      </c>
      <c r="BF176" s="204">
        <f t="shared" si="35"/>
        <v>0</v>
      </c>
      <c r="BG176" s="204">
        <f t="shared" si="36"/>
        <v>0</v>
      </c>
      <c r="BH176" s="204">
        <f t="shared" si="37"/>
        <v>0</v>
      </c>
      <c r="BI176" s="204">
        <f t="shared" si="38"/>
        <v>0</v>
      </c>
      <c r="BJ176" s="20" t="s">
        <v>84</v>
      </c>
      <c r="BK176" s="204">
        <f t="shared" si="39"/>
        <v>0</v>
      </c>
      <c r="BL176" s="20" t="s">
        <v>150</v>
      </c>
      <c r="BM176" s="20" t="s">
        <v>454</v>
      </c>
    </row>
    <row r="177" spans="2:65" s="1" customFormat="1" ht="31.5" customHeight="1">
      <c r="B177" s="37"/>
      <c r="C177" s="208" t="s">
        <v>455</v>
      </c>
      <c r="D177" s="208" t="s">
        <v>161</v>
      </c>
      <c r="E177" s="209" t="s">
        <v>456</v>
      </c>
      <c r="F177" s="210" t="s">
        <v>457</v>
      </c>
      <c r="G177" s="211" t="s">
        <v>148</v>
      </c>
      <c r="H177" s="212">
        <v>2</v>
      </c>
      <c r="I177" s="213"/>
      <c r="J177" s="214"/>
      <c r="K177" s="215">
        <f t="shared" si="27"/>
        <v>0</v>
      </c>
      <c r="L177" s="210" t="s">
        <v>22</v>
      </c>
      <c r="M177" s="216"/>
      <c r="N177" s="217" t="s">
        <v>22</v>
      </c>
      <c r="O177" s="201" t="s">
        <v>45</v>
      </c>
      <c r="P177" s="125">
        <f t="shared" si="28"/>
        <v>0</v>
      </c>
      <c r="Q177" s="125">
        <f t="shared" si="29"/>
        <v>0</v>
      </c>
      <c r="R177" s="125">
        <f t="shared" si="30"/>
        <v>0</v>
      </c>
      <c r="S177" s="38"/>
      <c r="T177" s="202">
        <f t="shared" si="31"/>
        <v>0</v>
      </c>
      <c r="U177" s="202">
        <v>0</v>
      </c>
      <c r="V177" s="202">
        <f t="shared" si="32"/>
        <v>0</v>
      </c>
      <c r="W177" s="202">
        <v>0</v>
      </c>
      <c r="X177" s="203">
        <f t="shared" si="33"/>
        <v>0</v>
      </c>
      <c r="AR177" s="20" t="s">
        <v>164</v>
      </c>
      <c r="AT177" s="20" t="s">
        <v>161</v>
      </c>
      <c r="AU177" s="20" t="s">
        <v>86</v>
      </c>
      <c r="AY177" s="20" t="s">
        <v>142</v>
      </c>
      <c r="BE177" s="204">
        <f t="shared" si="34"/>
        <v>0</v>
      </c>
      <c r="BF177" s="204">
        <f t="shared" si="35"/>
        <v>0</v>
      </c>
      <c r="BG177" s="204">
        <f t="shared" si="36"/>
        <v>0</v>
      </c>
      <c r="BH177" s="204">
        <f t="shared" si="37"/>
        <v>0</v>
      </c>
      <c r="BI177" s="204">
        <f t="shared" si="38"/>
        <v>0</v>
      </c>
      <c r="BJ177" s="20" t="s">
        <v>84</v>
      </c>
      <c r="BK177" s="204">
        <f t="shared" si="39"/>
        <v>0</v>
      </c>
      <c r="BL177" s="20" t="s">
        <v>150</v>
      </c>
      <c r="BM177" s="20" t="s">
        <v>458</v>
      </c>
    </row>
    <row r="178" spans="2:65" s="1" customFormat="1" ht="31.5" customHeight="1">
      <c r="B178" s="37"/>
      <c r="C178" s="193" t="s">
        <v>459</v>
      </c>
      <c r="D178" s="193" t="s">
        <v>145</v>
      </c>
      <c r="E178" s="194" t="s">
        <v>460</v>
      </c>
      <c r="F178" s="195" t="s">
        <v>461</v>
      </c>
      <c r="G178" s="196" t="s">
        <v>148</v>
      </c>
      <c r="H178" s="197">
        <v>4</v>
      </c>
      <c r="I178" s="198"/>
      <c r="J178" s="198"/>
      <c r="K178" s="199">
        <f t="shared" si="27"/>
        <v>0</v>
      </c>
      <c r="L178" s="195" t="s">
        <v>149</v>
      </c>
      <c r="M178" s="57"/>
      <c r="N178" s="200" t="s">
        <v>22</v>
      </c>
      <c r="O178" s="201" t="s">
        <v>45</v>
      </c>
      <c r="P178" s="125">
        <f t="shared" si="28"/>
        <v>0</v>
      </c>
      <c r="Q178" s="125">
        <f t="shared" si="29"/>
        <v>0</v>
      </c>
      <c r="R178" s="125">
        <f t="shared" si="30"/>
        <v>0</v>
      </c>
      <c r="S178" s="38"/>
      <c r="T178" s="202">
        <f t="shared" si="31"/>
        <v>0</v>
      </c>
      <c r="U178" s="202">
        <v>0</v>
      </c>
      <c r="V178" s="202">
        <f t="shared" si="32"/>
        <v>0</v>
      </c>
      <c r="W178" s="202">
        <v>0</v>
      </c>
      <c r="X178" s="203">
        <f t="shared" si="33"/>
        <v>0</v>
      </c>
      <c r="AR178" s="20" t="s">
        <v>150</v>
      </c>
      <c r="AT178" s="20" t="s">
        <v>145</v>
      </c>
      <c r="AU178" s="20" t="s">
        <v>86</v>
      </c>
      <c r="AY178" s="20" t="s">
        <v>142</v>
      </c>
      <c r="BE178" s="204">
        <f t="shared" si="34"/>
        <v>0</v>
      </c>
      <c r="BF178" s="204">
        <f t="shared" si="35"/>
        <v>0</v>
      </c>
      <c r="BG178" s="204">
        <f t="shared" si="36"/>
        <v>0</v>
      </c>
      <c r="BH178" s="204">
        <f t="shared" si="37"/>
        <v>0</v>
      </c>
      <c r="BI178" s="204">
        <f t="shared" si="38"/>
        <v>0</v>
      </c>
      <c r="BJ178" s="20" t="s">
        <v>84</v>
      </c>
      <c r="BK178" s="204">
        <f t="shared" si="39"/>
        <v>0</v>
      </c>
      <c r="BL178" s="20" t="s">
        <v>150</v>
      </c>
      <c r="BM178" s="20" t="s">
        <v>462</v>
      </c>
    </row>
    <row r="179" spans="2:65" s="1" customFormat="1" ht="27">
      <c r="B179" s="37"/>
      <c r="C179" s="59"/>
      <c r="D179" s="218" t="s">
        <v>152</v>
      </c>
      <c r="E179" s="59"/>
      <c r="F179" s="219" t="s">
        <v>463</v>
      </c>
      <c r="G179" s="59"/>
      <c r="H179" s="59"/>
      <c r="I179" s="159"/>
      <c r="J179" s="159"/>
      <c r="K179" s="59"/>
      <c r="L179" s="59"/>
      <c r="M179" s="57"/>
      <c r="N179" s="207"/>
      <c r="O179" s="38"/>
      <c r="P179" s="38"/>
      <c r="Q179" s="38"/>
      <c r="R179" s="38"/>
      <c r="S179" s="38"/>
      <c r="T179" s="38"/>
      <c r="U179" s="38"/>
      <c r="V179" s="38"/>
      <c r="W179" s="38"/>
      <c r="X179" s="73"/>
      <c r="AT179" s="20" t="s">
        <v>152</v>
      </c>
      <c r="AU179" s="20" t="s">
        <v>86</v>
      </c>
    </row>
    <row r="180" spans="2:65" s="1" customFormat="1" ht="31.5" customHeight="1">
      <c r="B180" s="37"/>
      <c r="C180" s="193" t="s">
        <v>464</v>
      </c>
      <c r="D180" s="193" t="s">
        <v>145</v>
      </c>
      <c r="E180" s="194" t="s">
        <v>465</v>
      </c>
      <c r="F180" s="195" t="s">
        <v>466</v>
      </c>
      <c r="G180" s="196" t="s">
        <v>148</v>
      </c>
      <c r="H180" s="197">
        <v>1</v>
      </c>
      <c r="I180" s="198"/>
      <c r="J180" s="198"/>
      <c r="K180" s="199">
        <f>ROUND(P180*H180,2)</f>
        <v>0</v>
      </c>
      <c r="L180" s="195" t="s">
        <v>149</v>
      </c>
      <c r="M180" s="57"/>
      <c r="N180" s="200" t="s">
        <v>22</v>
      </c>
      <c r="O180" s="201" t="s">
        <v>45</v>
      </c>
      <c r="P180" s="125">
        <f>I180+J180</f>
        <v>0</v>
      </c>
      <c r="Q180" s="125">
        <f>ROUND(I180*H180,2)</f>
        <v>0</v>
      </c>
      <c r="R180" s="125">
        <f>ROUND(J180*H180,2)</f>
        <v>0</v>
      </c>
      <c r="S180" s="38"/>
      <c r="T180" s="202">
        <f>S180*H180</f>
        <v>0</v>
      </c>
      <c r="U180" s="202">
        <v>0</v>
      </c>
      <c r="V180" s="202">
        <f>U180*H180</f>
        <v>0</v>
      </c>
      <c r="W180" s="202">
        <v>0</v>
      </c>
      <c r="X180" s="203">
        <f>W180*H180</f>
        <v>0</v>
      </c>
      <c r="AR180" s="20" t="s">
        <v>150</v>
      </c>
      <c r="AT180" s="20" t="s">
        <v>145</v>
      </c>
      <c r="AU180" s="20" t="s">
        <v>86</v>
      </c>
      <c r="AY180" s="20" t="s">
        <v>142</v>
      </c>
      <c r="BE180" s="204">
        <f>IF(O180="základní",K180,0)</f>
        <v>0</v>
      </c>
      <c r="BF180" s="204">
        <f>IF(O180="snížená",K180,0)</f>
        <v>0</v>
      </c>
      <c r="BG180" s="204">
        <f>IF(O180="zákl. přenesená",K180,0)</f>
        <v>0</v>
      </c>
      <c r="BH180" s="204">
        <f>IF(O180="sníž. přenesená",K180,0)</f>
        <v>0</v>
      </c>
      <c r="BI180" s="204">
        <f>IF(O180="nulová",K180,0)</f>
        <v>0</v>
      </c>
      <c r="BJ180" s="20" t="s">
        <v>84</v>
      </c>
      <c r="BK180" s="204">
        <f>ROUND(P180*H180,2)</f>
        <v>0</v>
      </c>
      <c r="BL180" s="20" t="s">
        <v>150</v>
      </c>
      <c r="BM180" s="20" t="s">
        <v>467</v>
      </c>
    </row>
    <row r="181" spans="2:65" s="1" customFormat="1" ht="22.5" customHeight="1">
      <c r="B181" s="37"/>
      <c r="C181" s="193" t="s">
        <v>468</v>
      </c>
      <c r="D181" s="193" t="s">
        <v>145</v>
      </c>
      <c r="E181" s="194" t="s">
        <v>469</v>
      </c>
      <c r="F181" s="195" t="s">
        <v>470</v>
      </c>
      <c r="G181" s="196" t="s">
        <v>471</v>
      </c>
      <c r="H181" s="197">
        <v>1</v>
      </c>
      <c r="I181" s="198"/>
      <c r="J181" s="198"/>
      <c r="K181" s="199">
        <f>ROUND(P181*H181,2)</f>
        <v>0</v>
      </c>
      <c r="L181" s="195" t="s">
        <v>149</v>
      </c>
      <c r="M181" s="57"/>
      <c r="N181" s="200" t="s">
        <v>22</v>
      </c>
      <c r="O181" s="201" t="s">
        <v>45</v>
      </c>
      <c r="P181" s="125">
        <f>I181+J181</f>
        <v>0</v>
      </c>
      <c r="Q181" s="125">
        <f>ROUND(I181*H181,2)</f>
        <v>0</v>
      </c>
      <c r="R181" s="125">
        <f>ROUND(J181*H181,2)</f>
        <v>0</v>
      </c>
      <c r="S181" s="38"/>
      <c r="T181" s="202">
        <f>S181*H181</f>
        <v>0</v>
      </c>
      <c r="U181" s="202">
        <v>0</v>
      </c>
      <c r="V181" s="202">
        <f>U181*H181</f>
        <v>0</v>
      </c>
      <c r="W181" s="202">
        <v>0</v>
      </c>
      <c r="X181" s="203">
        <f>W181*H181</f>
        <v>0</v>
      </c>
      <c r="AR181" s="20" t="s">
        <v>150</v>
      </c>
      <c r="AT181" s="20" t="s">
        <v>145</v>
      </c>
      <c r="AU181" s="20" t="s">
        <v>86</v>
      </c>
      <c r="AY181" s="20" t="s">
        <v>142</v>
      </c>
      <c r="BE181" s="204">
        <f>IF(O181="základní",K181,0)</f>
        <v>0</v>
      </c>
      <c r="BF181" s="204">
        <f>IF(O181="snížená",K181,0)</f>
        <v>0</v>
      </c>
      <c r="BG181" s="204">
        <f>IF(O181="zákl. přenesená",K181,0)</f>
        <v>0</v>
      </c>
      <c r="BH181" s="204">
        <f>IF(O181="sníž. přenesená",K181,0)</f>
        <v>0</v>
      </c>
      <c r="BI181" s="204">
        <f>IF(O181="nulová",K181,0)</f>
        <v>0</v>
      </c>
      <c r="BJ181" s="20" t="s">
        <v>84</v>
      </c>
      <c r="BK181" s="204">
        <f>ROUND(P181*H181,2)</f>
        <v>0</v>
      </c>
      <c r="BL181" s="20" t="s">
        <v>150</v>
      </c>
      <c r="BM181" s="20" t="s">
        <v>472</v>
      </c>
    </row>
    <row r="182" spans="2:65" s="1" customFormat="1" ht="31.5" customHeight="1">
      <c r="B182" s="37"/>
      <c r="C182" s="193" t="s">
        <v>473</v>
      </c>
      <c r="D182" s="193" t="s">
        <v>145</v>
      </c>
      <c r="E182" s="194" t="s">
        <v>474</v>
      </c>
      <c r="F182" s="195" t="s">
        <v>475</v>
      </c>
      <c r="G182" s="196" t="s">
        <v>476</v>
      </c>
      <c r="H182" s="220"/>
      <c r="I182" s="198"/>
      <c r="J182" s="198"/>
      <c r="K182" s="199">
        <f>ROUND(P182*H182,2)</f>
        <v>0</v>
      </c>
      <c r="L182" s="195" t="s">
        <v>149</v>
      </c>
      <c r="M182" s="57"/>
      <c r="N182" s="200" t="s">
        <v>22</v>
      </c>
      <c r="O182" s="201" t="s">
        <v>45</v>
      </c>
      <c r="P182" s="125">
        <f>I182+J182</f>
        <v>0</v>
      </c>
      <c r="Q182" s="125">
        <f>ROUND(I182*H182,2)</f>
        <v>0</v>
      </c>
      <c r="R182" s="125">
        <f>ROUND(J182*H182,2)</f>
        <v>0</v>
      </c>
      <c r="S182" s="38"/>
      <c r="T182" s="202">
        <f>S182*H182</f>
        <v>0</v>
      </c>
      <c r="U182" s="202">
        <v>0</v>
      </c>
      <c r="V182" s="202">
        <f>U182*H182</f>
        <v>0</v>
      </c>
      <c r="W182" s="202">
        <v>0</v>
      </c>
      <c r="X182" s="203">
        <f>W182*H182</f>
        <v>0</v>
      </c>
      <c r="AR182" s="20" t="s">
        <v>150</v>
      </c>
      <c r="AT182" s="20" t="s">
        <v>145</v>
      </c>
      <c r="AU182" s="20" t="s">
        <v>86</v>
      </c>
      <c r="AY182" s="20" t="s">
        <v>142</v>
      </c>
      <c r="BE182" s="204">
        <f>IF(O182="základní",K182,0)</f>
        <v>0</v>
      </c>
      <c r="BF182" s="204">
        <f>IF(O182="snížená",K182,0)</f>
        <v>0</v>
      </c>
      <c r="BG182" s="204">
        <f>IF(O182="zákl. přenesená",K182,0)</f>
        <v>0</v>
      </c>
      <c r="BH182" s="204">
        <f>IF(O182="sníž. přenesená",K182,0)</f>
        <v>0</v>
      </c>
      <c r="BI182" s="204">
        <f>IF(O182="nulová",K182,0)</f>
        <v>0</v>
      </c>
      <c r="BJ182" s="20" t="s">
        <v>84</v>
      </c>
      <c r="BK182" s="204">
        <f>ROUND(P182*H182,2)</f>
        <v>0</v>
      </c>
      <c r="BL182" s="20" t="s">
        <v>150</v>
      </c>
      <c r="BM182" s="20" t="s">
        <v>477</v>
      </c>
    </row>
    <row r="183" spans="2:65" s="1" customFormat="1" ht="31.5" customHeight="1">
      <c r="B183" s="37"/>
      <c r="C183" s="193" t="s">
        <v>478</v>
      </c>
      <c r="D183" s="193" t="s">
        <v>145</v>
      </c>
      <c r="E183" s="194" t="s">
        <v>479</v>
      </c>
      <c r="F183" s="195" t="s">
        <v>480</v>
      </c>
      <c r="G183" s="196" t="s">
        <v>476</v>
      </c>
      <c r="H183" s="220"/>
      <c r="I183" s="198"/>
      <c r="J183" s="198"/>
      <c r="K183" s="199">
        <f>ROUND(P183*H183,2)</f>
        <v>0</v>
      </c>
      <c r="L183" s="195" t="s">
        <v>149</v>
      </c>
      <c r="M183" s="57"/>
      <c r="N183" s="200" t="s">
        <v>22</v>
      </c>
      <c r="O183" s="201" t="s">
        <v>45</v>
      </c>
      <c r="P183" s="125">
        <f>I183+J183</f>
        <v>0</v>
      </c>
      <c r="Q183" s="125">
        <f>ROUND(I183*H183,2)</f>
        <v>0</v>
      </c>
      <c r="R183" s="125">
        <f>ROUND(J183*H183,2)</f>
        <v>0</v>
      </c>
      <c r="S183" s="38"/>
      <c r="T183" s="202">
        <f>S183*H183</f>
        <v>0</v>
      </c>
      <c r="U183" s="202">
        <v>0</v>
      </c>
      <c r="V183" s="202">
        <f>U183*H183</f>
        <v>0</v>
      </c>
      <c r="W183" s="202">
        <v>0</v>
      </c>
      <c r="X183" s="203">
        <f>W183*H183</f>
        <v>0</v>
      </c>
      <c r="AR183" s="20" t="s">
        <v>150</v>
      </c>
      <c r="AT183" s="20" t="s">
        <v>145</v>
      </c>
      <c r="AU183" s="20" t="s">
        <v>86</v>
      </c>
      <c r="AY183" s="20" t="s">
        <v>142</v>
      </c>
      <c r="BE183" s="204">
        <f>IF(O183="základní",K183,0)</f>
        <v>0</v>
      </c>
      <c r="BF183" s="204">
        <f>IF(O183="snížená",K183,0)</f>
        <v>0</v>
      </c>
      <c r="BG183" s="204">
        <f>IF(O183="zákl. přenesená",K183,0)</f>
        <v>0</v>
      </c>
      <c r="BH183" s="204">
        <f>IF(O183="sníž. přenesená",K183,0)</f>
        <v>0</v>
      </c>
      <c r="BI183" s="204">
        <f>IF(O183="nulová",K183,0)</f>
        <v>0</v>
      </c>
      <c r="BJ183" s="20" t="s">
        <v>84</v>
      </c>
      <c r="BK183" s="204">
        <f>ROUND(P183*H183,2)</f>
        <v>0</v>
      </c>
      <c r="BL183" s="20" t="s">
        <v>150</v>
      </c>
      <c r="BM183" s="20" t="s">
        <v>481</v>
      </c>
    </row>
    <row r="184" spans="2:65" s="1" customFormat="1" ht="22.5" customHeight="1">
      <c r="B184" s="37"/>
      <c r="C184" s="193" t="s">
        <v>482</v>
      </c>
      <c r="D184" s="193" t="s">
        <v>145</v>
      </c>
      <c r="E184" s="194" t="s">
        <v>483</v>
      </c>
      <c r="F184" s="195" t="s">
        <v>484</v>
      </c>
      <c r="G184" s="196" t="s">
        <v>476</v>
      </c>
      <c r="H184" s="220"/>
      <c r="I184" s="198"/>
      <c r="J184" s="198"/>
      <c r="K184" s="199">
        <f>ROUND(P184*H184,2)</f>
        <v>0</v>
      </c>
      <c r="L184" s="195" t="s">
        <v>22</v>
      </c>
      <c r="M184" s="57"/>
      <c r="N184" s="200" t="s">
        <v>22</v>
      </c>
      <c r="O184" s="201" t="s">
        <v>45</v>
      </c>
      <c r="P184" s="125">
        <f>I184+J184</f>
        <v>0</v>
      </c>
      <c r="Q184" s="125">
        <f>ROUND(I184*H184,2)</f>
        <v>0</v>
      </c>
      <c r="R184" s="125">
        <f>ROUND(J184*H184,2)</f>
        <v>0</v>
      </c>
      <c r="S184" s="38"/>
      <c r="T184" s="202">
        <f>S184*H184</f>
        <v>0</v>
      </c>
      <c r="U184" s="202">
        <v>0</v>
      </c>
      <c r="V184" s="202">
        <f>U184*H184</f>
        <v>0</v>
      </c>
      <c r="W184" s="202">
        <v>0</v>
      </c>
      <c r="X184" s="203">
        <f>W184*H184</f>
        <v>0</v>
      </c>
      <c r="AR184" s="20" t="s">
        <v>150</v>
      </c>
      <c r="AT184" s="20" t="s">
        <v>145</v>
      </c>
      <c r="AU184" s="20" t="s">
        <v>86</v>
      </c>
      <c r="AY184" s="20" t="s">
        <v>142</v>
      </c>
      <c r="BE184" s="204">
        <f>IF(O184="základní",K184,0)</f>
        <v>0</v>
      </c>
      <c r="BF184" s="204">
        <f>IF(O184="snížená",K184,0)</f>
        <v>0</v>
      </c>
      <c r="BG184" s="204">
        <f>IF(O184="zákl. přenesená",K184,0)</f>
        <v>0</v>
      </c>
      <c r="BH184" s="204">
        <f>IF(O184="sníž. přenesená",K184,0)</f>
        <v>0</v>
      </c>
      <c r="BI184" s="204">
        <f>IF(O184="nulová",K184,0)</f>
        <v>0</v>
      </c>
      <c r="BJ184" s="20" t="s">
        <v>84</v>
      </c>
      <c r="BK184" s="204">
        <f>ROUND(P184*H184,2)</f>
        <v>0</v>
      </c>
      <c r="BL184" s="20" t="s">
        <v>150</v>
      </c>
      <c r="BM184" s="20" t="s">
        <v>485</v>
      </c>
    </row>
    <row r="185" spans="2:65" s="10" customFormat="1" ht="29.85" customHeight="1">
      <c r="B185" s="175"/>
      <c r="C185" s="176"/>
      <c r="D185" s="190" t="s">
        <v>75</v>
      </c>
      <c r="E185" s="191" t="s">
        <v>486</v>
      </c>
      <c r="F185" s="191" t="s">
        <v>487</v>
      </c>
      <c r="G185" s="176"/>
      <c r="H185" s="176"/>
      <c r="I185" s="179"/>
      <c r="J185" s="179"/>
      <c r="K185" s="192">
        <f>BK185</f>
        <v>0</v>
      </c>
      <c r="L185" s="176"/>
      <c r="M185" s="181"/>
      <c r="N185" s="182"/>
      <c r="O185" s="183"/>
      <c r="P185" s="183"/>
      <c r="Q185" s="184">
        <f>SUM(Q186:Q188)</f>
        <v>0</v>
      </c>
      <c r="R185" s="184">
        <f>SUM(R186:R188)</f>
        <v>0</v>
      </c>
      <c r="S185" s="183"/>
      <c r="T185" s="185">
        <f>SUM(T186:T188)</f>
        <v>0</v>
      </c>
      <c r="U185" s="183"/>
      <c r="V185" s="185">
        <f>SUM(V186:V188)</f>
        <v>0</v>
      </c>
      <c r="W185" s="183"/>
      <c r="X185" s="186">
        <f>SUM(X186:X188)</f>
        <v>0</v>
      </c>
      <c r="AR185" s="187" t="s">
        <v>86</v>
      </c>
      <c r="AT185" s="188" t="s">
        <v>75</v>
      </c>
      <c r="AU185" s="188" t="s">
        <v>84</v>
      </c>
      <c r="AY185" s="187" t="s">
        <v>142</v>
      </c>
      <c r="BK185" s="189">
        <f>SUM(BK186:BK188)</f>
        <v>0</v>
      </c>
    </row>
    <row r="186" spans="2:65" s="1" customFormat="1" ht="22.5" customHeight="1">
      <c r="B186" s="37"/>
      <c r="C186" s="193" t="s">
        <v>488</v>
      </c>
      <c r="D186" s="193" t="s">
        <v>145</v>
      </c>
      <c r="E186" s="194" t="s">
        <v>489</v>
      </c>
      <c r="F186" s="195" t="s">
        <v>490</v>
      </c>
      <c r="G186" s="196" t="s">
        <v>148</v>
      </c>
      <c r="H186" s="197">
        <v>1</v>
      </c>
      <c r="I186" s="198"/>
      <c r="J186" s="198"/>
      <c r="K186" s="199">
        <f>ROUND(P186*H186,2)</f>
        <v>0</v>
      </c>
      <c r="L186" s="195" t="s">
        <v>149</v>
      </c>
      <c r="M186" s="57"/>
      <c r="N186" s="200" t="s">
        <v>22</v>
      </c>
      <c r="O186" s="201" t="s">
        <v>45</v>
      </c>
      <c r="P186" s="125">
        <f>I186+J186</f>
        <v>0</v>
      </c>
      <c r="Q186" s="125">
        <f>ROUND(I186*H186,2)</f>
        <v>0</v>
      </c>
      <c r="R186" s="125">
        <f>ROUND(J186*H186,2)</f>
        <v>0</v>
      </c>
      <c r="S186" s="38"/>
      <c r="T186" s="202">
        <f>S186*H186</f>
        <v>0</v>
      </c>
      <c r="U186" s="202">
        <v>0</v>
      </c>
      <c r="V186" s="202">
        <f>U186*H186</f>
        <v>0</v>
      </c>
      <c r="W186" s="202">
        <v>0</v>
      </c>
      <c r="X186" s="203">
        <f>W186*H186</f>
        <v>0</v>
      </c>
      <c r="AR186" s="20" t="s">
        <v>150</v>
      </c>
      <c r="AT186" s="20" t="s">
        <v>145</v>
      </c>
      <c r="AU186" s="20" t="s">
        <v>86</v>
      </c>
      <c r="AY186" s="20" t="s">
        <v>142</v>
      </c>
      <c r="BE186" s="204">
        <f>IF(O186="základní",K186,0)</f>
        <v>0</v>
      </c>
      <c r="BF186" s="204">
        <f>IF(O186="snížená",K186,0)</f>
        <v>0</v>
      </c>
      <c r="BG186" s="204">
        <f>IF(O186="zákl. přenesená",K186,0)</f>
        <v>0</v>
      </c>
      <c r="BH186" s="204">
        <f>IF(O186="sníž. přenesená",K186,0)</f>
        <v>0</v>
      </c>
      <c r="BI186" s="204">
        <f>IF(O186="nulová",K186,0)</f>
        <v>0</v>
      </c>
      <c r="BJ186" s="20" t="s">
        <v>84</v>
      </c>
      <c r="BK186" s="204">
        <f>ROUND(P186*H186,2)</f>
        <v>0</v>
      </c>
      <c r="BL186" s="20" t="s">
        <v>150</v>
      </c>
      <c r="BM186" s="20" t="s">
        <v>491</v>
      </c>
    </row>
    <row r="187" spans="2:65" s="1" customFormat="1" ht="22.5" customHeight="1">
      <c r="B187" s="37"/>
      <c r="C187" s="193" t="s">
        <v>492</v>
      </c>
      <c r="D187" s="193" t="s">
        <v>145</v>
      </c>
      <c r="E187" s="194" t="s">
        <v>493</v>
      </c>
      <c r="F187" s="195" t="s">
        <v>490</v>
      </c>
      <c r="G187" s="196" t="s">
        <v>148</v>
      </c>
      <c r="H187" s="197">
        <v>1</v>
      </c>
      <c r="I187" s="198"/>
      <c r="J187" s="198"/>
      <c r="K187" s="199">
        <f>ROUND(P187*H187,2)</f>
        <v>0</v>
      </c>
      <c r="L187" s="195" t="s">
        <v>22</v>
      </c>
      <c r="M187" s="57"/>
      <c r="N187" s="200" t="s">
        <v>22</v>
      </c>
      <c r="O187" s="201" t="s">
        <v>45</v>
      </c>
      <c r="P187" s="125">
        <f>I187+J187</f>
        <v>0</v>
      </c>
      <c r="Q187" s="125">
        <f>ROUND(I187*H187,2)</f>
        <v>0</v>
      </c>
      <c r="R187" s="125">
        <f>ROUND(J187*H187,2)</f>
        <v>0</v>
      </c>
      <c r="S187" s="38"/>
      <c r="T187" s="202">
        <f>S187*H187</f>
        <v>0</v>
      </c>
      <c r="U187" s="202">
        <v>0</v>
      </c>
      <c r="V187" s="202">
        <f>U187*H187</f>
        <v>0</v>
      </c>
      <c r="W187" s="202">
        <v>0</v>
      </c>
      <c r="X187" s="203">
        <f>W187*H187</f>
        <v>0</v>
      </c>
      <c r="AR187" s="20" t="s">
        <v>150</v>
      </c>
      <c r="AT187" s="20" t="s">
        <v>145</v>
      </c>
      <c r="AU187" s="20" t="s">
        <v>86</v>
      </c>
      <c r="AY187" s="20" t="s">
        <v>142</v>
      </c>
      <c r="BE187" s="204">
        <f>IF(O187="základní",K187,0)</f>
        <v>0</v>
      </c>
      <c r="BF187" s="204">
        <f>IF(O187="snížená",K187,0)</f>
        <v>0</v>
      </c>
      <c r="BG187" s="204">
        <f>IF(O187="zákl. přenesená",K187,0)</f>
        <v>0</v>
      </c>
      <c r="BH187" s="204">
        <f>IF(O187="sníž. přenesená",K187,0)</f>
        <v>0</v>
      </c>
      <c r="BI187" s="204">
        <f>IF(O187="nulová",K187,0)</f>
        <v>0</v>
      </c>
      <c r="BJ187" s="20" t="s">
        <v>84</v>
      </c>
      <c r="BK187" s="204">
        <f>ROUND(P187*H187,2)</f>
        <v>0</v>
      </c>
      <c r="BL187" s="20" t="s">
        <v>150</v>
      </c>
      <c r="BM187" s="20" t="s">
        <v>494</v>
      </c>
    </row>
    <row r="188" spans="2:65" s="1" customFormat="1" ht="22.5" customHeight="1">
      <c r="B188" s="37"/>
      <c r="C188" s="193" t="s">
        <v>495</v>
      </c>
      <c r="D188" s="193" t="s">
        <v>145</v>
      </c>
      <c r="E188" s="194" t="s">
        <v>496</v>
      </c>
      <c r="F188" s="195" t="s">
        <v>497</v>
      </c>
      <c r="G188" s="196" t="s">
        <v>148</v>
      </c>
      <c r="H188" s="197">
        <v>1</v>
      </c>
      <c r="I188" s="198"/>
      <c r="J188" s="198"/>
      <c r="K188" s="199">
        <f>ROUND(P188*H188,2)</f>
        <v>0</v>
      </c>
      <c r="L188" s="195" t="s">
        <v>22</v>
      </c>
      <c r="M188" s="57"/>
      <c r="N188" s="200" t="s">
        <v>22</v>
      </c>
      <c r="O188" s="201" t="s">
        <v>45</v>
      </c>
      <c r="P188" s="125">
        <f>I188+J188</f>
        <v>0</v>
      </c>
      <c r="Q188" s="125">
        <f>ROUND(I188*H188,2)</f>
        <v>0</v>
      </c>
      <c r="R188" s="125">
        <f>ROUND(J188*H188,2)</f>
        <v>0</v>
      </c>
      <c r="S188" s="38"/>
      <c r="T188" s="202">
        <f>S188*H188</f>
        <v>0</v>
      </c>
      <c r="U188" s="202">
        <v>0</v>
      </c>
      <c r="V188" s="202">
        <f>U188*H188</f>
        <v>0</v>
      </c>
      <c r="W188" s="202">
        <v>0</v>
      </c>
      <c r="X188" s="203">
        <f>W188*H188</f>
        <v>0</v>
      </c>
      <c r="AR188" s="20" t="s">
        <v>150</v>
      </c>
      <c r="AT188" s="20" t="s">
        <v>145</v>
      </c>
      <c r="AU188" s="20" t="s">
        <v>86</v>
      </c>
      <c r="AY188" s="20" t="s">
        <v>142</v>
      </c>
      <c r="BE188" s="204">
        <f>IF(O188="základní",K188,0)</f>
        <v>0</v>
      </c>
      <c r="BF188" s="204">
        <f>IF(O188="snížená",K188,0)</f>
        <v>0</v>
      </c>
      <c r="BG188" s="204">
        <f>IF(O188="zákl. přenesená",K188,0)</f>
        <v>0</v>
      </c>
      <c r="BH188" s="204">
        <f>IF(O188="sníž. přenesená",K188,0)</f>
        <v>0</v>
      </c>
      <c r="BI188" s="204">
        <f>IF(O188="nulová",K188,0)</f>
        <v>0</v>
      </c>
      <c r="BJ188" s="20" t="s">
        <v>84</v>
      </c>
      <c r="BK188" s="204">
        <f>ROUND(P188*H188,2)</f>
        <v>0</v>
      </c>
      <c r="BL188" s="20" t="s">
        <v>150</v>
      </c>
      <c r="BM188" s="20" t="s">
        <v>498</v>
      </c>
    </row>
    <row r="189" spans="2:65" s="10" customFormat="1" ht="29.85" customHeight="1">
      <c r="B189" s="175"/>
      <c r="C189" s="176"/>
      <c r="D189" s="190" t="s">
        <v>75</v>
      </c>
      <c r="E189" s="191" t="s">
        <v>499</v>
      </c>
      <c r="F189" s="191" t="s">
        <v>500</v>
      </c>
      <c r="G189" s="176"/>
      <c r="H189" s="176"/>
      <c r="I189" s="179"/>
      <c r="J189" s="179"/>
      <c r="K189" s="192">
        <f>BK189</f>
        <v>0</v>
      </c>
      <c r="L189" s="176"/>
      <c r="M189" s="181"/>
      <c r="N189" s="182"/>
      <c r="O189" s="183"/>
      <c r="P189" s="183"/>
      <c r="Q189" s="184">
        <f>Q190</f>
        <v>0</v>
      </c>
      <c r="R189" s="184">
        <f>R190</f>
        <v>0</v>
      </c>
      <c r="S189" s="183"/>
      <c r="T189" s="185">
        <f>T190</f>
        <v>0</v>
      </c>
      <c r="U189" s="183"/>
      <c r="V189" s="185">
        <f>V190</f>
        <v>0</v>
      </c>
      <c r="W189" s="183"/>
      <c r="X189" s="186">
        <f>X190</f>
        <v>0</v>
      </c>
      <c r="AR189" s="187" t="s">
        <v>86</v>
      </c>
      <c r="AT189" s="188" t="s">
        <v>75</v>
      </c>
      <c r="AU189" s="188" t="s">
        <v>84</v>
      </c>
      <c r="AY189" s="187" t="s">
        <v>142</v>
      </c>
      <c r="BK189" s="189">
        <f>BK190</f>
        <v>0</v>
      </c>
    </row>
    <row r="190" spans="2:65" s="1" customFormat="1" ht="22.5" customHeight="1">
      <c r="B190" s="37"/>
      <c r="C190" s="208" t="s">
        <v>501</v>
      </c>
      <c r="D190" s="208" t="s">
        <v>161</v>
      </c>
      <c r="E190" s="209" t="s">
        <v>502</v>
      </c>
      <c r="F190" s="210" t="s">
        <v>503</v>
      </c>
      <c r="G190" s="211" t="s">
        <v>504</v>
      </c>
      <c r="H190" s="212">
        <v>1</v>
      </c>
      <c r="I190" s="213"/>
      <c r="J190" s="214"/>
      <c r="K190" s="215">
        <f>ROUND(P190*H190,2)</f>
        <v>0</v>
      </c>
      <c r="L190" s="210" t="s">
        <v>22</v>
      </c>
      <c r="M190" s="216"/>
      <c r="N190" s="217" t="s">
        <v>22</v>
      </c>
      <c r="O190" s="201" t="s">
        <v>45</v>
      </c>
      <c r="P190" s="125">
        <f>I190+J190</f>
        <v>0</v>
      </c>
      <c r="Q190" s="125">
        <f>ROUND(I190*H190,2)</f>
        <v>0</v>
      </c>
      <c r="R190" s="125">
        <f>ROUND(J190*H190,2)</f>
        <v>0</v>
      </c>
      <c r="S190" s="38"/>
      <c r="T190" s="202">
        <f>S190*H190</f>
        <v>0</v>
      </c>
      <c r="U190" s="202">
        <v>0</v>
      </c>
      <c r="V190" s="202">
        <f>U190*H190</f>
        <v>0</v>
      </c>
      <c r="W190" s="202">
        <v>0</v>
      </c>
      <c r="X190" s="203">
        <f>W190*H190</f>
        <v>0</v>
      </c>
      <c r="AR190" s="20" t="s">
        <v>164</v>
      </c>
      <c r="AT190" s="20" t="s">
        <v>161</v>
      </c>
      <c r="AU190" s="20" t="s">
        <v>86</v>
      </c>
      <c r="AY190" s="20" t="s">
        <v>142</v>
      </c>
      <c r="BE190" s="204">
        <f>IF(O190="základní",K190,0)</f>
        <v>0</v>
      </c>
      <c r="BF190" s="204">
        <f>IF(O190="snížená",K190,0)</f>
        <v>0</v>
      </c>
      <c r="BG190" s="204">
        <f>IF(O190="zákl. přenesená",K190,0)</f>
        <v>0</v>
      </c>
      <c r="BH190" s="204">
        <f>IF(O190="sníž. přenesená",K190,0)</f>
        <v>0</v>
      </c>
      <c r="BI190" s="204">
        <f>IF(O190="nulová",K190,0)</f>
        <v>0</v>
      </c>
      <c r="BJ190" s="20" t="s">
        <v>84</v>
      </c>
      <c r="BK190" s="204">
        <f>ROUND(P190*H190,2)</f>
        <v>0</v>
      </c>
      <c r="BL190" s="20" t="s">
        <v>150</v>
      </c>
      <c r="BM190" s="20" t="s">
        <v>505</v>
      </c>
    </row>
    <row r="191" spans="2:65" s="10" customFormat="1" ht="29.85" customHeight="1">
      <c r="B191" s="175"/>
      <c r="C191" s="176"/>
      <c r="D191" s="177" t="s">
        <v>75</v>
      </c>
      <c r="E191" s="221" t="s">
        <v>506</v>
      </c>
      <c r="F191" s="221" t="s">
        <v>507</v>
      </c>
      <c r="G191" s="176"/>
      <c r="H191" s="176"/>
      <c r="I191" s="179"/>
      <c r="J191" s="179"/>
      <c r="K191" s="222">
        <f>BK191</f>
        <v>0</v>
      </c>
      <c r="L191" s="176"/>
      <c r="M191" s="181"/>
      <c r="N191" s="182"/>
      <c r="O191" s="183"/>
      <c r="P191" s="183"/>
      <c r="Q191" s="184">
        <f>Q192+Q195+Q199+Q204</f>
        <v>0</v>
      </c>
      <c r="R191" s="184">
        <f>R192+R195+R199+R204</f>
        <v>0</v>
      </c>
      <c r="S191" s="183"/>
      <c r="T191" s="185">
        <f>T192+T195+T199+T204</f>
        <v>0</v>
      </c>
      <c r="U191" s="183"/>
      <c r="V191" s="185">
        <f>V192+V195+V199+V204</f>
        <v>0</v>
      </c>
      <c r="W191" s="183"/>
      <c r="X191" s="186">
        <f>X192+X195+X199+X204</f>
        <v>0</v>
      </c>
      <c r="AR191" s="187" t="s">
        <v>86</v>
      </c>
      <c r="AT191" s="188" t="s">
        <v>75</v>
      </c>
      <c r="AU191" s="188" t="s">
        <v>84</v>
      </c>
      <c r="AY191" s="187" t="s">
        <v>142</v>
      </c>
      <c r="BK191" s="189">
        <f>BK192+BK195+BK199+BK204</f>
        <v>0</v>
      </c>
    </row>
    <row r="192" spans="2:65" s="10" customFormat="1" ht="14.85" customHeight="1">
      <c r="B192" s="175"/>
      <c r="C192" s="176"/>
      <c r="D192" s="190" t="s">
        <v>75</v>
      </c>
      <c r="E192" s="191" t="s">
        <v>81</v>
      </c>
      <c r="F192" s="191" t="s">
        <v>508</v>
      </c>
      <c r="G192" s="176"/>
      <c r="H192" s="176"/>
      <c r="I192" s="179"/>
      <c r="J192" s="179"/>
      <c r="K192" s="192">
        <f>BK192</f>
        <v>0</v>
      </c>
      <c r="L192" s="176"/>
      <c r="M192" s="181"/>
      <c r="N192" s="182"/>
      <c r="O192" s="183"/>
      <c r="P192" s="183"/>
      <c r="Q192" s="184">
        <f>SUM(Q193:Q194)</f>
        <v>0</v>
      </c>
      <c r="R192" s="184">
        <f>SUM(R193:R194)</f>
        <v>0</v>
      </c>
      <c r="S192" s="183"/>
      <c r="T192" s="185">
        <f>SUM(T193:T194)</f>
        <v>0</v>
      </c>
      <c r="U192" s="183"/>
      <c r="V192" s="185">
        <f>SUM(V193:V194)</f>
        <v>0</v>
      </c>
      <c r="W192" s="183"/>
      <c r="X192" s="186">
        <f>SUM(X193:X194)</f>
        <v>0</v>
      </c>
      <c r="AR192" s="187" t="s">
        <v>86</v>
      </c>
      <c r="AT192" s="188" t="s">
        <v>75</v>
      </c>
      <c r="AU192" s="188" t="s">
        <v>86</v>
      </c>
      <c r="AY192" s="187" t="s">
        <v>142</v>
      </c>
      <c r="BK192" s="189">
        <f>SUM(BK193:BK194)</f>
        <v>0</v>
      </c>
    </row>
    <row r="193" spans="2:65" s="1" customFormat="1" ht="22.5" customHeight="1">
      <c r="B193" s="37"/>
      <c r="C193" s="208" t="s">
        <v>509</v>
      </c>
      <c r="D193" s="208" t="s">
        <v>161</v>
      </c>
      <c r="E193" s="209" t="s">
        <v>510</v>
      </c>
      <c r="F193" s="210" t="s">
        <v>511</v>
      </c>
      <c r="G193" s="211" t="s">
        <v>169</v>
      </c>
      <c r="H193" s="212">
        <v>4</v>
      </c>
      <c r="I193" s="213"/>
      <c r="J193" s="214"/>
      <c r="K193" s="215">
        <f>ROUND(P193*H193,2)</f>
        <v>0</v>
      </c>
      <c r="L193" s="210" t="s">
        <v>22</v>
      </c>
      <c r="M193" s="216"/>
      <c r="N193" s="217" t="s">
        <v>22</v>
      </c>
      <c r="O193" s="201" t="s">
        <v>45</v>
      </c>
      <c r="P193" s="125">
        <f>I193+J193</f>
        <v>0</v>
      </c>
      <c r="Q193" s="125">
        <f>ROUND(I193*H193,2)</f>
        <v>0</v>
      </c>
      <c r="R193" s="125">
        <f>ROUND(J193*H193,2)</f>
        <v>0</v>
      </c>
      <c r="S193" s="38"/>
      <c r="T193" s="202">
        <f>S193*H193</f>
        <v>0</v>
      </c>
      <c r="U193" s="202">
        <v>0</v>
      </c>
      <c r="V193" s="202">
        <f>U193*H193</f>
        <v>0</v>
      </c>
      <c r="W193" s="202">
        <v>0</v>
      </c>
      <c r="X193" s="203">
        <f>W193*H193</f>
        <v>0</v>
      </c>
      <c r="AR193" s="20" t="s">
        <v>164</v>
      </c>
      <c r="AT193" s="20" t="s">
        <v>161</v>
      </c>
      <c r="AU193" s="20" t="s">
        <v>160</v>
      </c>
      <c r="AY193" s="20" t="s">
        <v>142</v>
      </c>
      <c r="BE193" s="204">
        <f>IF(O193="základní",K193,0)</f>
        <v>0</v>
      </c>
      <c r="BF193" s="204">
        <f>IF(O193="snížená",K193,0)</f>
        <v>0</v>
      </c>
      <c r="BG193" s="204">
        <f>IF(O193="zákl. přenesená",K193,0)</f>
        <v>0</v>
      </c>
      <c r="BH193" s="204">
        <f>IF(O193="sníž. přenesená",K193,0)</f>
        <v>0</v>
      </c>
      <c r="BI193" s="204">
        <f>IF(O193="nulová",K193,0)</f>
        <v>0</v>
      </c>
      <c r="BJ193" s="20" t="s">
        <v>84</v>
      </c>
      <c r="BK193" s="204">
        <f>ROUND(P193*H193,2)</f>
        <v>0</v>
      </c>
      <c r="BL193" s="20" t="s">
        <v>150</v>
      </c>
      <c r="BM193" s="20" t="s">
        <v>512</v>
      </c>
    </row>
    <row r="194" spans="2:65" s="1" customFormat="1" ht="22.5" customHeight="1">
      <c r="B194" s="37"/>
      <c r="C194" s="208" t="s">
        <v>513</v>
      </c>
      <c r="D194" s="208" t="s">
        <v>161</v>
      </c>
      <c r="E194" s="209" t="s">
        <v>514</v>
      </c>
      <c r="F194" s="210" t="s">
        <v>515</v>
      </c>
      <c r="G194" s="211" t="s">
        <v>516</v>
      </c>
      <c r="H194" s="212">
        <v>1</v>
      </c>
      <c r="I194" s="213"/>
      <c r="J194" s="214"/>
      <c r="K194" s="215">
        <f>ROUND(P194*H194,2)</f>
        <v>0</v>
      </c>
      <c r="L194" s="210" t="s">
        <v>22</v>
      </c>
      <c r="M194" s="216"/>
      <c r="N194" s="217" t="s">
        <v>22</v>
      </c>
      <c r="O194" s="201" t="s">
        <v>45</v>
      </c>
      <c r="P194" s="125">
        <f>I194+J194</f>
        <v>0</v>
      </c>
      <c r="Q194" s="125">
        <f>ROUND(I194*H194,2)</f>
        <v>0</v>
      </c>
      <c r="R194" s="125">
        <f>ROUND(J194*H194,2)</f>
        <v>0</v>
      </c>
      <c r="S194" s="38"/>
      <c r="T194" s="202">
        <f>S194*H194</f>
        <v>0</v>
      </c>
      <c r="U194" s="202">
        <v>0</v>
      </c>
      <c r="V194" s="202">
        <f>U194*H194</f>
        <v>0</v>
      </c>
      <c r="W194" s="202">
        <v>0</v>
      </c>
      <c r="X194" s="203">
        <f>W194*H194</f>
        <v>0</v>
      </c>
      <c r="AR194" s="20" t="s">
        <v>164</v>
      </c>
      <c r="AT194" s="20" t="s">
        <v>161</v>
      </c>
      <c r="AU194" s="20" t="s">
        <v>160</v>
      </c>
      <c r="AY194" s="20" t="s">
        <v>142</v>
      </c>
      <c r="BE194" s="204">
        <f>IF(O194="základní",K194,0)</f>
        <v>0</v>
      </c>
      <c r="BF194" s="204">
        <f>IF(O194="snížená",K194,0)</f>
        <v>0</v>
      </c>
      <c r="BG194" s="204">
        <f>IF(O194="zákl. přenesená",K194,0)</f>
        <v>0</v>
      </c>
      <c r="BH194" s="204">
        <f>IF(O194="sníž. přenesená",K194,0)</f>
        <v>0</v>
      </c>
      <c r="BI194" s="204">
        <f>IF(O194="nulová",K194,0)</f>
        <v>0</v>
      </c>
      <c r="BJ194" s="20" t="s">
        <v>84</v>
      </c>
      <c r="BK194" s="204">
        <f>ROUND(P194*H194,2)</f>
        <v>0</v>
      </c>
      <c r="BL194" s="20" t="s">
        <v>150</v>
      </c>
      <c r="BM194" s="20" t="s">
        <v>517</v>
      </c>
    </row>
    <row r="195" spans="2:65" s="10" customFormat="1" ht="22.35" customHeight="1">
      <c r="B195" s="175"/>
      <c r="C195" s="176"/>
      <c r="D195" s="190" t="s">
        <v>75</v>
      </c>
      <c r="E195" s="191" t="s">
        <v>518</v>
      </c>
      <c r="F195" s="191" t="s">
        <v>519</v>
      </c>
      <c r="G195" s="176"/>
      <c r="H195" s="176"/>
      <c r="I195" s="179"/>
      <c r="J195" s="179"/>
      <c r="K195" s="192">
        <f>BK195</f>
        <v>0</v>
      </c>
      <c r="L195" s="176"/>
      <c r="M195" s="181"/>
      <c r="N195" s="182"/>
      <c r="O195" s="183"/>
      <c r="P195" s="183"/>
      <c r="Q195" s="184">
        <f>SUM(Q196:Q198)</f>
        <v>0</v>
      </c>
      <c r="R195" s="184">
        <f>SUM(R196:R198)</f>
        <v>0</v>
      </c>
      <c r="S195" s="183"/>
      <c r="T195" s="185">
        <f>SUM(T196:T198)</f>
        <v>0</v>
      </c>
      <c r="U195" s="183"/>
      <c r="V195" s="185">
        <f>SUM(V196:V198)</f>
        <v>0</v>
      </c>
      <c r="W195" s="183"/>
      <c r="X195" s="186">
        <f>SUM(X196:X198)</f>
        <v>0</v>
      </c>
      <c r="AR195" s="187" t="s">
        <v>86</v>
      </c>
      <c r="AT195" s="188" t="s">
        <v>75</v>
      </c>
      <c r="AU195" s="188" t="s">
        <v>86</v>
      </c>
      <c r="AY195" s="187" t="s">
        <v>142</v>
      </c>
      <c r="BK195" s="189">
        <f>SUM(BK196:BK198)</f>
        <v>0</v>
      </c>
    </row>
    <row r="196" spans="2:65" s="1" customFormat="1" ht="22.5" customHeight="1">
      <c r="B196" s="37"/>
      <c r="C196" s="208" t="s">
        <v>520</v>
      </c>
      <c r="D196" s="208" t="s">
        <v>161</v>
      </c>
      <c r="E196" s="209" t="s">
        <v>521</v>
      </c>
      <c r="F196" s="210" t="s">
        <v>522</v>
      </c>
      <c r="G196" s="211" t="s">
        <v>169</v>
      </c>
      <c r="H196" s="212">
        <v>3</v>
      </c>
      <c r="I196" s="213"/>
      <c r="J196" s="214"/>
      <c r="K196" s="215">
        <f>ROUND(P196*H196,2)</f>
        <v>0</v>
      </c>
      <c r="L196" s="210" t="s">
        <v>22</v>
      </c>
      <c r="M196" s="216"/>
      <c r="N196" s="217" t="s">
        <v>22</v>
      </c>
      <c r="O196" s="201" t="s">
        <v>45</v>
      </c>
      <c r="P196" s="125">
        <f>I196+J196</f>
        <v>0</v>
      </c>
      <c r="Q196" s="125">
        <f>ROUND(I196*H196,2)</f>
        <v>0</v>
      </c>
      <c r="R196" s="125">
        <f>ROUND(J196*H196,2)</f>
        <v>0</v>
      </c>
      <c r="S196" s="38"/>
      <c r="T196" s="202">
        <f>S196*H196</f>
        <v>0</v>
      </c>
      <c r="U196" s="202">
        <v>0</v>
      </c>
      <c r="V196" s="202">
        <f>U196*H196</f>
        <v>0</v>
      </c>
      <c r="W196" s="202">
        <v>0</v>
      </c>
      <c r="X196" s="203">
        <f>W196*H196</f>
        <v>0</v>
      </c>
      <c r="AR196" s="20" t="s">
        <v>164</v>
      </c>
      <c r="AT196" s="20" t="s">
        <v>161</v>
      </c>
      <c r="AU196" s="20" t="s">
        <v>160</v>
      </c>
      <c r="AY196" s="20" t="s">
        <v>142</v>
      </c>
      <c r="BE196" s="204">
        <f>IF(O196="základní",K196,0)</f>
        <v>0</v>
      </c>
      <c r="BF196" s="204">
        <f>IF(O196="snížená",K196,0)</f>
        <v>0</v>
      </c>
      <c r="BG196" s="204">
        <f>IF(O196="zákl. přenesená",K196,0)</f>
        <v>0</v>
      </c>
      <c r="BH196" s="204">
        <f>IF(O196="sníž. přenesená",K196,0)</f>
        <v>0</v>
      </c>
      <c r="BI196" s="204">
        <f>IF(O196="nulová",K196,0)</f>
        <v>0</v>
      </c>
      <c r="BJ196" s="20" t="s">
        <v>84</v>
      </c>
      <c r="BK196" s="204">
        <f>ROUND(P196*H196,2)</f>
        <v>0</v>
      </c>
      <c r="BL196" s="20" t="s">
        <v>150</v>
      </c>
      <c r="BM196" s="20" t="s">
        <v>523</v>
      </c>
    </row>
    <row r="197" spans="2:65" s="1" customFormat="1" ht="22.5" customHeight="1">
      <c r="B197" s="37"/>
      <c r="C197" s="208" t="s">
        <v>524</v>
      </c>
      <c r="D197" s="208" t="s">
        <v>161</v>
      </c>
      <c r="E197" s="209" t="s">
        <v>525</v>
      </c>
      <c r="F197" s="210" t="s">
        <v>526</v>
      </c>
      <c r="G197" s="211" t="s">
        <v>516</v>
      </c>
      <c r="H197" s="212">
        <v>1</v>
      </c>
      <c r="I197" s="213"/>
      <c r="J197" s="214"/>
      <c r="K197" s="215">
        <f>ROUND(P197*H197,2)</f>
        <v>0</v>
      </c>
      <c r="L197" s="210" t="s">
        <v>22</v>
      </c>
      <c r="M197" s="216"/>
      <c r="N197" s="217" t="s">
        <v>22</v>
      </c>
      <c r="O197" s="201" t="s">
        <v>45</v>
      </c>
      <c r="P197" s="125">
        <f>I197+J197</f>
        <v>0</v>
      </c>
      <c r="Q197" s="125">
        <f>ROUND(I197*H197,2)</f>
        <v>0</v>
      </c>
      <c r="R197" s="125">
        <f>ROUND(J197*H197,2)</f>
        <v>0</v>
      </c>
      <c r="S197" s="38"/>
      <c r="T197" s="202">
        <f>S197*H197</f>
        <v>0</v>
      </c>
      <c r="U197" s="202">
        <v>0</v>
      </c>
      <c r="V197" s="202">
        <f>U197*H197</f>
        <v>0</v>
      </c>
      <c r="W197" s="202">
        <v>0</v>
      </c>
      <c r="X197" s="203">
        <f>W197*H197</f>
        <v>0</v>
      </c>
      <c r="AR197" s="20" t="s">
        <v>164</v>
      </c>
      <c r="AT197" s="20" t="s">
        <v>161</v>
      </c>
      <c r="AU197" s="20" t="s">
        <v>160</v>
      </c>
      <c r="AY197" s="20" t="s">
        <v>142</v>
      </c>
      <c r="BE197" s="204">
        <f>IF(O197="základní",K197,0)</f>
        <v>0</v>
      </c>
      <c r="BF197" s="204">
        <f>IF(O197="snížená",K197,0)</f>
        <v>0</v>
      </c>
      <c r="BG197" s="204">
        <f>IF(O197="zákl. přenesená",K197,0)</f>
        <v>0</v>
      </c>
      <c r="BH197" s="204">
        <f>IF(O197="sníž. přenesená",K197,0)</f>
        <v>0</v>
      </c>
      <c r="BI197" s="204">
        <f>IF(O197="nulová",K197,0)</f>
        <v>0</v>
      </c>
      <c r="BJ197" s="20" t="s">
        <v>84</v>
      </c>
      <c r="BK197" s="204">
        <f>ROUND(P197*H197,2)</f>
        <v>0</v>
      </c>
      <c r="BL197" s="20" t="s">
        <v>150</v>
      </c>
      <c r="BM197" s="20" t="s">
        <v>527</v>
      </c>
    </row>
    <row r="198" spans="2:65" s="1" customFormat="1" ht="22.5" customHeight="1">
      <c r="B198" s="37"/>
      <c r="C198" s="208" t="s">
        <v>528</v>
      </c>
      <c r="D198" s="208" t="s">
        <v>161</v>
      </c>
      <c r="E198" s="209" t="s">
        <v>529</v>
      </c>
      <c r="F198" s="210" t="s">
        <v>530</v>
      </c>
      <c r="G198" s="211" t="s">
        <v>516</v>
      </c>
      <c r="H198" s="212">
        <v>2</v>
      </c>
      <c r="I198" s="213"/>
      <c r="J198" s="214"/>
      <c r="K198" s="215">
        <f>ROUND(P198*H198,2)</f>
        <v>0</v>
      </c>
      <c r="L198" s="210" t="s">
        <v>22</v>
      </c>
      <c r="M198" s="216"/>
      <c r="N198" s="217" t="s">
        <v>22</v>
      </c>
      <c r="O198" s="201" t="s">
        <v>45</v>
      </c>
      <c r="P198" s="125">
        <f>I198+J198</f>
        <v>0</v>
      </c>
      <c r="Q198" s="125">
        <f>ROUND(I198*H198,2)</f>
        <v>0</v>
      </c>
      <c r="R198" s="125">
        <f>ROUND(J198*H198,2)</f>
        <v>0</v>
      </c>
      <c r="S198" s="38"/>
      <c r="T198" s="202">
        <f>S198*H198</f>
        <v>0</v>
      </c>
      <c r="U198" s="202">
        <v>0</v>
      </c>
      <c r="V198" s="202">
        <f>U198*H198</f>
        <v>0</v>
      </c>
      <c r="W198" s="202">
        <v>0</v>
      </c>
      <c r="X198" s="203">
        <f>W198*H198</f>
        <v>0</v>
      </c>
      <c r="AR198" s="20" t="s">
        <v>164</v>
      </c>
      <c r="AT198" s="20" t="s">
        <v>161</v>
      </c>
      <c r="AU198" s="20" t="s">
        <v>160</v>
      </c>
      <c r="AY198" s="20" t="s">
        <v>142</v>
      </c>
      <c r="BE198" s="204">
        <f>IF(O198="základní",K198,0)</f>
        <v>0</v>
      </c>
      <c r="BF198" s="204">
        <f>IF(O198="snížená",K198,0)</f>
        <v>0</v>
      </c>
      <c r="BG198" s="204">
        <f>IF(O198="zákl. přenesená",K198,0)</f>
        <v>0</v>
      </c>
      <c r="BH198" s="204">
        <f>IF(O198="sníž. přenesená",K198,0)</f>
        <v>0</v>
      </c>
      <c r="BI198" s="204">
        <f>IF(O198="nulová",K198,0)</f>
        <v>0</v>
      </c>
      <c r="BJ198" s="20" t="s">
        <v>84</v>
      </c>
      <c r="BK198" s="204">
        <f>ROUND(P198*H198,2)</f>
        <v>0</v>
      </c>
      <c r="BL198" s="20" t="s">
        <v>150</v>
      </c>
      <c r="BM198" s="20" t="s">
        <v>531</v>
      </c>
    </row>
    <row r="199" spans="2:65" s="10" customFormat="1" ht="22.35" customHeight="1">
      <c r="B199" s="175"/>
      <c r="C199" s="176"/>
      <c r="D199" s="190" t="s">
        <v>75</v>
      </c>
      <c r="E199" s="191" t="s">
        <v>532</v>
      </c>
      <c r="F199" s="191" t="s">
        <v>533</v>
      </c>
      <c r="G199" s="176"/>
      <c r="H199" s="176"/>
      <c r="I199" s="179"/>
      <c r="J199" s="179"/>
      <c r="K199" s="192">
        <f>BK199</f>
        <v>0</v>
      </c>
      <c r="L199" s="176"/>
      <c r="M199" s="181"/>
      <c r="N199" s="182"/>
      <c r="O199" s="183"/>
      <c r="P199" s="183"/>
      <c r="Q199" s="184">
        <f>SUM(Q200:Q203)</f>
        <v>0</v>
      </c>
      <c r="R199" s="184">
        <f>SUM(R200:R203)</f>
        <v>0</v>
      </c>
      <c r="S199" s="183"/>
      <c r="T199" s="185">
        <f>SUM(T200:T203)</f>
        <v>0</v>
      </c>
      <c r="U199" s="183"/>
      <c r="V199" s="185">
        <f>SUM(V200:V203)</f>
        <v>0</v>
      </c>
      <c r="W199" s="183"/>
      <c r="X199" s="186">
        <f>SUM(X200:X203)</f>
        <v>0</v>
      </c>
      <c r="AR199" s="187" t="s">
        <v>86</v>
      </c>
      <c r="AT199" s="188" t="s">
        <v>75</v>
      </c>
      <c r="AU199" s="188" t="s">
        <v>86</v>
      </c>
      <c r="AY199" s="187" t="s">
        <v>142</v>
      </c>
      <c r="BK199" s="189">
        <f>SUM(BK200:BK203)</f>
        <v>0</v>
      </c>
    </row>
    <row r="200" spans="2:65" s="1" customFormat="1" ht="22.5" customHeight="1">
      <c r="B200" s="37"/>
      <c r="C200" s="208" t="s">
        <v>534</v>
      </c>
      <c r="D200" s="208" t="s">
        <v>161</v>
      </c>
      <c r="E200" s="209" t="s">
        <v>521</v>
      </c>
      <c r="F200" s="210" t="s">
        <v>522</v>
      </c>
      <c r="G200" s="211" t="s">
        <v>169</v>
      </c>
      <c r="H200" s="212">
        <v>4</v>
      </c>
      <c r="I200" s="213"/>
      <c r="J200" s="214"/>
      <c r="K200" s="215">
        <f>ROUND(P200*H200,2)</f>
        <v>0</v>
      </c>
      <c r="L200" s="210" t="s">
        <v>22</v>
      </c>
      <c r="M200" s="216"/>
      <c r="N200" s="217" t="s">
        <v>22</v>
      </c>
      <c r="O200" s="201" t="s">
        <v>45</v>
      </c>
      <c r="P200" s="125">
        <f>I200+J200</f>
        <v>0</v>
      </c>
      <c r="Q200" s="125">
        <f>ROUND(I200*H200,2)</f>
        <v>0</v>
      </c>
      <c r="R200" s="125">
        <f>ROUND(J200*H200,2)</f>
        <v>0</v>
      </c>
      <c r="S200" s="38"/>
      <c r="T200" s="202">
        <f>S200*H200</f>
        <v>0</v>
      </c>
      <c r="U200" s="202">
        <v>0</v>
      </c>
      <c r="V200" s="202">
        <f>U200*H200</f>
        <v>0</v>
      </c>
      <c r="W200" s="202">
        <v>0</v>
      </c>
      <c r="X200" s="203">
        <f>W200*H200</f>
        <v>0</v>
      </c>
      <c r="AR200" s="20" t="s">
        <v>164</v>
      </c>
      <c r="AT200" s="20" t="s">
        <v>161</v>
      </c>
      <c r="AU200" s="20" t="s">
        <v>160</v>
      </c>
      <c r="AY200" s="20" t="s">
        <v>142</v>
      </c>
      <c r="BE200" s="204">
        <f>IF(O200="základní",K200,0)</f>
        <v>0</v>
      </c>
      <c r="BF200" s="204">
        <f>IF(O200="snížená",K200,0)</f>
        <v>0</v>
      </c>
      <c r="BG200" s="204">
        <f>IF(O200="zákl. přenesená",K200,0)</f>
        <v>0</v>
      </c>
      <c r="BH200" s="204">
        <f>IF(O200="sníž. přenesená",K200,0)</f>
        <v>0</v>
      </c>
      <c r="BI200" s="204">
        <f>IF(O200="nulová",K200,0)</f>
        <v>0</v>
      </c>
      <c r="BJ200" s="20" t="s">
        <v>84</v>
      </c>
      <c r="BK200" s="204">
        <f>ROUND(P200*H200,2)</f>
        <v>0</v>
      </c>
      <c r="BL200" s="20" t="s">
        <v>150</v>
      </c>
      <c r="BM200" s="20" t="s">
        <v>535</v>
      </c>
    </row>
    <row r="201" spans="2:65" s="1" customFormat="1" ht="22.5" customHeight="1">
      <c r="B201" s="37"/>
      <c r="C201" s="208" t="s">
        <v>536</v>
      </c>
      <c r="D201" s="208" t="s">
        <v>161</v>
      </c>
      <c r="E201" s="209" t="s">
        <v>525</v>
      </c>
      <c r="F201" s="210" t="s">
        <v>526</v>
      </c>
      <c r="G201" s="211" t="s">
        <v>516</v>
      </c>
      <c r="H201" s="212">
        <v>1</v>
      </c>
      <c r="I201" s="213"/>
      <c r="J201" s="214"/>
      <c r="K201" s="215">
        <f>ROUND(P201*H201,2)</f>
        <v>0</v>
      </c>
      <c r="L201" s="210" t="s">
        <v>22</v>
      </c>
      <c r="M201" s="216"/>
      <c r="N201" s="217" t="s">
        <v>22</v>
      </c>
      <c r="O201" s="201" t="s">
        <v>45</v>
      </c>
      <c r="P201" s="125">
        <f>I201+J201</f>
        <v>0</v>
      </c>
      <c r="Q201" s="125">
        <f>ROUND(I201*H201,2)</f>
        <v>0</v>
      </c>
      <c r="R201" s="125">
        <f>ROUND(J201*H201,2)</f>
        <v>0</v>
      </c>
      <c r="S201" s="38"/>
      <c r="T201" s="202">
        <f>S201*H201</f>
        <v>0</v>
      </c>
      <c r="U201" s="202">
        <v>0</v>
      </c>
      <c r="V201" s="202">
        <f>U201*H201</f>
        <v>0</v>
      </c>
      <c r="W201" s="202">
        <v>0</v>
      </c>
      <c r="X201" s="203">
        <f>W201*H201</f>
        <v>0</v>
      </c>
      <c r="AR201" s="20" t="s">
        <v>164</v>
      </c>
      <c r="AT201" s="20" t="s">
        <v>161</v>
      </c>
      <c r="AU201" s="20" t="s">
        <v>160</v>
      </c>
      <c r="AY201" s="20" t="s">
        <v>142</v>
      </c>
      <c r="BE201" s="204">
        <f>IF(O201="základní",K201,0)</f>
        <v>0</v>
      </c>
      <c r="BF201" s="204">
        <f>IF(O201="snížená",K201,0)</f>
        <v>0</v>
      </c>
      <c r="BG201" s="204">
        <f>IF(O201="zákl. přenesená",K201,0)</f>
        <v>0</v>
      </c>
      <c r="BH201" s="204">
        <f>IF(O201="sníž. přenesená",K201,0)</f>
        <v>0</v>
      </c>
      <c r="BI201" s="204">
        <f>IF(O201="nulová",K201,0)</f>
        <v>0</v>
      </c>
      <c r="BJ201" s="20" t="s">
        <v>84</v>
      </c>
      <c r="BK201" s="204">
        <f>ROUND(P201*H201,2)</f>
        <v>0</v>
      </c>
      <c r="BL201" s="20" t="s">
        <v>150</v>
      </c>
      <c r="BM201" s="20" t="s">
        <v>537</v>
      </c>
    </row>
    <row r="202" spans="2:65" s="1" customFormat="1" ht="22.5" customHeight="1">
      <c r="B202" s="37"/>
      <c r="C202" s="208" t="s">
        <v>538</v>
      </c>
      <c r="D202" s="208" t="s">
        <v>161</v>
      </c>
      <c r="E202" s="209" t="s">
        <v>529</v>
      </c>
      <c r="F202" s="210" t="s">
        <v>530</v>
      </c>
      <c r="G202" s="211" t="s">
        <v>516</v>
      </c>
      <c r="H202" s="212">
        <v>2</v>
      </c>
      <c r="I202" s="213"/>
      <c r="J202" s="214"/>
      <c r="K202" s="215">
        <f>ROUND(P202*H202,2)</f>
        <v>0</v>
      </c>
      <c r="L202" s="210" t="s">
        <v>22</v>
      </c>
      <c r="M202" s="216"/>
      <c r="N202" s="217" t="s">
        <v>22</v>
      </c>
      <c r="O202" s="201" t="s">
        <v>45</v>
      </c>
      <c r="P202" s="125">
        <f>I202+J202</f>
        <v>0</v>
      </c>
      <c r="Q202" s="125">
        <f>ROUND(I202*H202,2)</f>
        <v>0</v>
      </c>
      <c r="R202" s="125">
        <f>ROUND(J202*H202,2)</f>
        <v>0</v>
      </c>
      <c r="S202" s="38"/>
      <c r="T202" s="202">
        <f>S202*H202</f>
        <v>0</v>
      </c>
      <c r="U202" s="202">
        <v>0</v>
      </c>
      <c r="V202" s="202">
        <f>U202*H202</f>
        <v>0</v>
      </c>
      <c r="W202" s="202">
        <v>0</v>
      </c>
      <c r="X202" s="203">
        <f>W202*H202</f>
        <v>0</v>
      </c>
      <c r="AR202" s="20" t="s">
        <v>164</v>
      </c>
      <c r="AT202" s="20" t="s">
        <v>161</v>
      </c>
      <c r="AU202" s="20" t="s">
        <v>160</v>
      </c>
      <c r="AY202" s="20" t="s">
        <v>142</v>
      </c>
      <c r="BE202" s="204">
        <f>IF(O202="základní",K202,0)</f>
        <v>0</v>
      </c>
      <c r="BF202" s="204">
        <f>IF(O202="snížená",K202,0)</f>
        <v>0</v>
      </c>
      <c r="BG202" s="204">
        <f>IF(O202="zákl. přenesená",K202,0)</f>
        <v>0</v>
      </c>
      <c r="BH202" s="204">
        <f>IF(O202="sníž. přenesená",K202,0)</f>
        <v>0</v>
      </c>
      <c r="BI202" s="204">
        <f>IF(O202="nulová",K202,0)</f>
        <v>0</v>
      </c>
      <c r="BJ202" s="20" t="s">
        <v>84</v>
      </c>
      <c r="BK202" s="204">
        <f>ROUND(P202*H202,2)</f>
        <v>0</v>
      </c>
      <c r="BL202" s="20" t="s">
        <v>150</v>
      </c>
      <c r="BM202" s="20" t="s">
        <v>539</v>
      </c>
    </row>
    <row r="203" spans="2:65" s="1" customFormat="1" ht="22.5" customHeight="1">
      <c r="B203" s="37"/>
      <c r="C203" s="208" t="s">
        <v>540</v>
      </c>
      <c r="D203" s="208" t="s">
        <v>161</v>
      </c>
      <c r="E203" s="209" t="s">
        <v>541</v>
      </c>
      <c r="F203" s="210" t="s">
        <v>542</v>
      </c>
      <c r="G203" s="211" t="s">
        <v>516</v>
      </c>
      <c r="H203" s="212">
        <v>1</v>
      </c>
      <c r="I203" s="213"/>
      <c r="J203" s="214"/>
      <c r="K203" s="215">
        <f>ROUND(P203*H203,2)</f>
        <v>0</v>
      </c>
      <c r="L203" s="210" t="s">
        <v>22</v>
      </c>
      <c r="M203" s="216"/>
      <c r="N203" s="217" t="s">
        <v>22</v>
      </c>
      <c r="O203" s="201" t="s">
        <v>45</v>
      </c>
      <c r="P203" s="125">
        <f>I203+J203</f>
        <v>0</v>
      </c>
      <c r="Q203" s="125">
        <f>ROUND(I203*H203,2)</f>
        <v>0</v>
      </c>
      <c r="R203" s="125">
        <f>ROUND(J203*H203,2)</f>
        <v>0</v>
      </c>
      <c r="S203" s="38"/>
      <c r="T203" s="202">
        <f>S203*H203</f>
        <v>0</v>
      </c>
      <c r="U203" s="202">
        <v>0</v>
      </c>
      <c r="V203" s="202">
        <f>U203*H203</f>
        <v>0</v>
      </c>
      <c r="W203" s="202">
        <v>0</v>
      </c>
      <c r="X203" s="203">
        <f>W203*H203</f>
        <v>0</v>
      </c>
      <c r="AR203" s="20" t="s">
        <v>164</v>
      </c>
      <c r="AT203" s="20" t="s">
        <v>161</v>
      </c>
      <c r="AU203" s="20" t="s">
        <v>160</v>
      </c>
      <c r="AY203" s="20" t="s">
        <v>142</v>
      </c>
      <c r="BE203" s="204">
        <f>IF(O203="základní",K203,0)</f>
        <v>0</v>
      </c>
      <c r="BF203" s="204">
        <f>IF(O203="snížená",K203,0)</f>
        <v>0</v>
      </c>
      <c r="BG203" s="204">
        <f>IF(O203="zákl. přenesená",K203,0)</f>
        <v>0</v>
      </c>
      <c r="BH203" s="204">
        <f>IF(O203="sníž. přenesená",K203,0)</f>
        <v>0</v>
      </c>
      <c r="BI203" s="204">
        <f>IF(O203="nulová",K203,0)</f>
        <v>0</v>
      </c>
      <c r="BJ203" s="20" t="s">
        <v>84</v>
      </c>
      <c r="BK203" s="204">
        <f>ROUND(P203*H203,2)</f>
        <v>0</v>
      </c>
      <c r="BL203" s="20" t="s">
        <v>150</v>
      </c>
      <c r="BM203" s="20" t="s">
        <v>543</v>
      </c>
    </row>
    <row r="204" spans="2:65" s="10" customFormat="1" ht="22.35" customHeight="1">
      <c r="B204" s="175"/>
      <c r="C204" s="176"/>
      <c r="D204" s="190" t="s">
        <v>75</v>
      </c>
      <c r="E204" s="191" t="s">
        <v>544</v>
      </c>
      <c r="F204" s="191" t="s">
        <v>545</v>
      </c>
      <c r="G204" s="176"/>
      <c r="H204" s="176"/>
      <c r="I204" s="179"/>
      <c r="J204" s="179"/>
      <c r="K204" s="192">
        <f>BK204</f>
        <v>0</v>
      </c>
      <c r="L204" s="176"/>
      <c r="M204" s="181"/>
      <c r="N204" s="182"/>
      <c r="O204" s="183"/>
      <c r="P204" s="183"/>
      <c r="Q204" s="184">
        <f>SUM(Q205:Q208)</f>
        <v>0</v>
      </c>
      <c r="R204" s="184">
        <f>SUM(R205:R208)</f>
        <v>0</v>
      </c>
      <c r="S204" s="183"/>
      <c r="T204" s="185">
        <f>SUM(T205:T208)</f>
        <v>0</v>
      </c>
      <c r="U204" s="183"/>
      <c r="V204" s="185">
        <f>SUM(V205:V208)</f>
        <v>0</v>
      </c>
      <c r="W204" s="183"/>
      <c r="X204" s="186">
        <f>SUM(X205:X208)</f>
        <v>0</v>
      </c>
      <c r="AR204" s="187" t="s">
        <v>86</v>
      </c>
      <c r="AT204" s="188" t="s">
        <v>75</v>
      </c>
      <c r="AU204" s="188" t="s">
        <v>86</v>
      </c>
      <c r="AY204" s="187" t="s">
        <v>142</v>
      </c>
      <c r="BK204" s="189">
        <f>SUM(BK205:BK208)</f>
        <v>0</v>
      </c>
    </row>
    <row r="205" spans="2:65" s="1" customFormat="1" ht="22.5" customHeight="1">
      <c r="B205" s="37"/>
      <c r="C205" s="208" t="s">
        <v>546</v>
      </c>
      <c r="D205" s="208" t="s">
        <v>161</v>
      </c>
      <c r="E205" s="209" t="s">
        <v>521</v>
      </c>
      <c r="F205" s="210" t="s">
        <v>522</v>
      </c>
      <c r="G205" s="211" t="s">
        <v>169</v>
      </c>
      <c r="H205" s="212">
        <v>7</v>
      </c>
      <c r="I205" s="213"/>
      <c r="J205" s="214"/>
      <c r="K205" s="215">
        <f>ROUND(P205*H205,2)</f>
        <v>0</v>
      </c>
      <c r="L205" s="210" t="s">
        <v>22</v>
      </c>
      <c r="M205" s="216"/>
      <c r="N205" s="217" t="s">
        <v>22</v>
      </c>
      <c r="O205" s="201" t="s">
        <v>45</v>
      </c>
      <c r="P205" s="125">
        <f>I205+J205</f>
        <v>0</v>
      </c>
      <c r="Q205" s="125">
        <f>ROUND(I205*H205,2)</f>
        <v>0</v>
      </c>
      <c r="R205" s="125">
        <f>ROUND(J205*H205,2)</f>
        <v>0</v>
      </c>
      <c r="S205" s="38"/>
      <c r="T205" s="202">
        <f>S205*H205</f>
        <v>0</v>
      </c>
      <c r="U205" s="202">
        <v>0</v>
      </c>
      <c r="V205" s="202">
        <f>U205*H205</f>
        <v>0</v>
      </c>
      <c r="W205" s="202">
        <v>0</v>
      </c>
      <c r="X205" s="203">
        <f>W205*H205</f>
        <v>0</v>
      </c>
      <c r="AR205" s="20" t="s">
        <v>164</v>
      </c>
      <c r="AT205" s="20" t="s">
        <v>161</v>
      </c>
      <c r="AU205" s="20" t="s">
        <v>160</v>
      </c>
      <c r="AY205" s="20" t="s">
        <v>142</v>
      </c>
      <c r="BE205" s="204">
        <f>IF(O205="základní",K205,0)</f>
        <v>0</v>
      </c>
      <c r="BF205" s="204">
        <f>IF(O205="snížená",K205,0)</f>
        <v>0</v>
      </c>
      <c r="BG205" s="204">
        <f>IF(O205="zákl. přenesená",K205,0)</f>
        <v>0</v>
      </c>
      <c r="BH205" s="204">
        <f>IF(O205="sníž. přenesená",K205,0)</f>
        <v>0</v>
      </c>
      <c r="BI205" s="204">
        <f>IF(O205="nulová",K205,0)</f>
        <v>0</v>
      </c>
      <c r="BJ205" s="20" t="s">
        <v>84</v>
      </c>
      <c r="BK205" s="204">
        <f>ROUND(P205*H205,2)</f>
        <v>0</v>
      </c>
      <c r="BL205" s="20" t="s">
        <v>150</v>
      </c>
      <c r="BM205" s="20" t="s">
        <v>547</v>
      </c>
    </row>
    <row r="206" spans="2:65" s="1" customFormat="1" ht="22.5" customHeight="1">
      <c r="B206" s="37"/>
      <c r="C206" s="208" t="s">
        <v>548</v>
      </c>
      <c r="D206" s="208" t="s">
        <v>161</v>
      </c>
      <c r="E206" s="209" t="s">
        <v>549</v>
      </c>
      <c r="F206" s="210" t="s">
        <v>550</v>
      </c>
      <c r="G206" s="211" t="s">
        <v>516</v>
      </c>
      <c r="H206" s="212">
        <v>2</v>
      </c>
      <c r="I206" s="213"/>
      <c r="J206" s="214"/>
      <c r="K206" s="215">
        <f>ROUND(P206*H206,2)</f>
        <v>0</v>
      </c>
      <c r="L206" s="210" t="s">
        <v>22</v>
      </c>
      <c r="M206" s="216"/>
      <c r="N206" s="217" t="s">
        <v>22</v>
      </c>
      <c r="O206" s="201" t="s">
        <v>45</v>
      </c>
      <c r="P206" s="125">
        <f>I206+J206</f>
        <v>0</v>
      </c>
      <c r="Q206" s="125">
        <f>ROUND(I206*H206,2)</f>
        <v>0</v>
      </c>
      <c r="R206" s="125">
        <f>ROUND(J206*H206,2)</f>
        <v>0</v>
      </c>
      <c r="S206" s="38"/>
      <c r="T206" s="202">
        <f>S206*H206</f>
        <v>0</v>
      </c>
      <c r="U206" s="202">
        <v>0</v>
      </c>
      <c r="V206" s="202">
        <f>U206*H206</f>
        <v>0</v>
      </c>
      <c r="W206" s="202">
        <v>0</v>
      </c>
      <c r="X206" s="203">
        <f>W206*H206</f>
        <v>0</v>
      </c>
      <c r="AR206" s="20" t="s">
        <v>164</v>
      </c>
      <c r="AT206" s="20" t="s">
        <v>161</v>
      </c>
      <c r="AU206" s="20" t="s">
        <v>160</v>
      </c>
      <c r="AY206" s="20" t="s">
        <v>142</v>
      </c>
      <c r="BE206" s="204">
        <f>IF(O206="základní",K206,0)</f>
        <v>0</v>
      </c>
      <c r="BF206" s="204">
        <f>IF(O206="snížená",K206,0)</f>
        <v>0</v>
      </c>
      <c r="BG206" s="204">
        <f>IF(O206="zákl. přenesená",K206,0)</f>
        <v>0</v>
      </c>
      <c r="BH206" s="204">
        <f>IF(O206="sníž. přenesená",K206,0)</f>
        <v>0</v>
      </c>
      <c r="BI206" s="204">
        <f>IF(O206="nulová",K206,0)</f>
        <v>0</v>
      </c>
      <c r="BJ206" s="20" t="s">
        <v>84</v>
      </c>
      <c r="BK206" s="204">
        <f>ROUND(P206*H206,2)</f>
        <v>0</v>
      </c>
      <c r="BL206" s="20" t="s">
        <v>150</v>
      </c>
      <c r="BM206" s="20" t="s">
        <v>551</v>
      </c>
    </row>
    <row r="207" spans="2:65" s="1" customFormat="1" ht="22.5" customHeight="1">
      <c r="B207" s="37"/>
      <c r="C207" s="208" t="s">
        <v>552</v>
      </c>
      <c r="D207" s="208" t="s">
        <v>161</v>
      </c>
      <c r="E207" s="209" t="s">
        <v>553</v>
      </c>
      <c r="F207" s="210" t="s">
        <v>554</v>
      </c>
      <c r="G207" s="211" t="s">
        <v>516</v>
      </c>
      <c r="H207" s="212">
        <v>1</v>
      </c>
      <c r="I207" s="213"/>
      <c r="J207" s="214"/>
      <c r="K207" s="215">
        <f>ROUND(P207*H207,2)</f>
        <v>0</v>
      </c>
      <c r="L207" s="210" t="s">
        <v>22</v>
      </c>
      <c r="M207" s="216"/>
      <c r="N207" s="217" t="s">
        <v>22</v>
      </c>
      <c r="O207" s="201" t="s">
        <v>45</v>
      </c>
      <c r="P207" s="125">
        <f>I207+J207</f>
        <v>0</v>
      </c>
      <c r="Q207" s="125">
        <f>ROUND(I207*H207,2)</f>
        <v>0</v>
      </c>
      <c r="R207" s="125">
        <f>ROUND(J207*H207,2)</f>
        <v>0</v>
      </c>
      <c r="S207" s="38"/>
      <c r="T207" s="202">
        <f>S207*H207</f>
        <v>0</v>
      </c>
      <c r="U207" s="202">
        <v>0</v>
      </c>
      <c r="V207" s="202">
        <f>U207*H207</f>
        <v>0</v>
      </c>
      <c r="W207" s="202">
        <v>0</v>
      </c>
      <c r="X207" s="203">
        <f>W207*H207</f>
        <v>0</v>
      </c>
      <c r="AR207" s="20" t="s">
        <v>164</v>
      </c>
      <c r="AT207" s="20" t="s">
        <v>161</v>
      </c>
      <c r="AU207" s="20" t="s">
        <v>160</v>
      </c>
      <c r="AY207" s="20" t="s">
        <v>142</v>
      </c>
      <c r="BE207" s="204">
        <f>IF(O207="základní",K207,0)</f>
        <v>0</v>
      </c>
      <c r="BF207" s="204">
        <f>IF(O207="snížená",K207,0)</f>
        <v>0</v>
      </c>
      <c r="BG207" s="204">
        <f>IF(O207="zákl. přenesená",K207,0)</f>
        <v>0</v>
      </c>
      <c r="BH207" s="204">
        <f>IF(O207="sníž. přenesená",K207,0)</f>
        <v>0</v>
      </c>
      <c r="BI207" s="204">
        <f>IF(O207="nulová",K207,0)</f>
        <v>0</v>
      </c>
      <c r="BJ207" s="20" t="s">
        <v>84</v>
      </c>
      <c r="BK207" s="204">
        <f>ROUND(P207*H207,2)</f>
        <v>0</v>
      </c>
      <c r="BL207" s="20" t="s">
        <v>150</v>
      </c>
      <c r="BM207" s="20" t="s">
        <v>555</v>
      </c>
    </row>
    <row r="208" spans="2:65" s="1" customFormat="1" ht="22.5" customHeight="1">
      <c r="B208" s="37"/>
      <c r="C208" s="208" t="s">
        <v>556</v>
      </c>
      <c r="D208" s="208" t="s">
        <v>161</v>
      </c>
      <c r="E208" s="209" t="s">
        <v>557</v>
      </c>
      <c r="F208" s="210" t="s">
        <v>558</v>
      </c>
      <c r="G208" s="211" t="s">
        <v>516</v>
      </c>
      <c r="H208" s="212">
        <v>1</v>
      </c>
      <c r="I208" s="213"/>
      <c r="J208" s="214"/>
      <c r="K208" s="215">
        <f>ROUND(P208*H208,2)</f>
        <v>0</v>
      </c>
      <c r="L208" s="210" t="s">
        <v>22</v>
      </c>
      <c r="M208" s="216"/>
      <c r="N208" s="217" t="s">
        <v>22</v>
      </c>
      <c r="O208" s="201" t="s">
        <v>45</v>
      </c>
      <c r="P208" s="125">
        <f>I208+J208</f>
        <v>0</v>
      </c>
      <c r="Q208" s="125">
        <f>ROUND(I208*H208,2)</f>
        <v>0</v>
      </c>
      <c r="R208" s="125">
        <f>ROUND(J208*H208,2)</f>
        <v>0</v>
      </c>
      <c r="S208" s="38"/>
      <c r="T208" s="202">
        <f>S208*H208</f>
        <v>0</v>
      </c>
      <c r="U208" s="202">
        <v>0</v>
      </c>
      <c r="V208" s="202">
        <f>U208*H208</f>
        <v>0</v>
      </c>
      <c r="W208" s="202">
        <v>0</v>
      </c>
      <c r="X208" s="203">
        <f>W208*H208</f>
        <v>0</v>
      </c>
      <c r="AR208" s="20" t="s">
        <v>164</v>
      </c>
      <c r="AT208" s="20" t="s">
        <v>161</v>
      </c>
      <c r="AU208" s="20" t="s">
        <v>160</v>
      </c>
      <c r="AY208" s="20" t="s">
        <v>142</v>
      </c>
      <c r="BE208" s="204">
        <f>IF(O208="základní",K208,0)</f>
        <v>0</v>
      </c>
      <c r="BF208" s="204">
        <f>IF(O208="snížená",K208,0)</f>
        <v>0</v>
      </c>
      <c r="BG208" s="204">
        <f>IF(O208="zákl. přenesená",K208,0)</f>
        <v>0</v>
      </c>
      <c r="BH208" s="204">
        <f>IF(O208="sníž. přenesená",K208,0)</f>
        <v>0</v>
      </c>
      <c r="BI208" s="204">
        <f>IF(O208="nulová",K208,0)</f>
        <v>0</v>
      </c>
      <c r="BJ208" s="20" t="s">
        <v>84</v>
      </c>
      <c r="BK208" s="204">
        <f>ROUND(P208*H208,2)</f>
        <v>0</v>
      </c>
      <c r="BL208" s="20" t="s">
        <v>150</v>
      </c>
      <c r="BM208" s="20" t="s">
        <v>559</v>
      </c>
    </row>
    <row r="209" spans="2:65" s="10" customFormat="1" ht="37.35" customHeight="1">
      <c r="B209" s="175"/>
      <c r="C209" s="176"/>
      <c r="D209" s="177" t="s">
        <v>75</v>
      </c>
      <c r="E209" s="178" t="s">
        <v>560</v>
      </c>
      <c r="F209" s="178" t="s">
        <v>561</v>
      </c>
      <c r="G209" s="176"/>
      <c r="H209" s="176"/>
      <c r="I209" s="179"/>
      <c r="J209" s="179"/>
      <c r="K209" s="180">
        <f>BK209</f>
        <v>0</v>
      </c>
      <c r="L209" s="176"/>
      <c r="M209" s="181"/>
      <c r="N209" s="182"/>
      <c r="O209" s="183"/>
      <c r="P209" s="183"/>
      <c r="Q209" s="184">
        <f>Q210+Q214+Q216+Q218+Q220</f>
        <v>0</v>
      </c>
      <c r="R209" s="184">
        <f>R210+R214+R216+R218+R220</f>
        <v>0</v>
      </c>
      <c r="S209" s="183"/>
      <c r="T209" s="185">
        <f>T210+T214+T216+T218+T220</f>
        <v>0</v>
      </c>
      <c r="U209" s="183"/>
      <c r="V209" s="185">
        <f>V210+V214+V216+V218+V220</f>
        <v>0</v>
      </c>
      <c r="W209" s="183"/>
      <c r="X209" s="186">
        <f>X210+X214+X216+X218+X220</f>
        <v>0</v>
      </c>
      <c r="AR209" s="187" t="s">
        <v>171</v>
      </c>
      <c r="AT209" s="188" t="s">
        <v>75</v>
      </c>
      <c r="AU209" s="188" t="s">
        <v>76</v>
      </c>
      <c r="AY209" s="187" t="s">
        <v>142</v>
      </c>
      <c r="BK209" s="189">
        <f>BK210+BK214+BK216+BK218+BK220</f>
        <v>0</v>
      </c>
    </row>
    <row r="210" spans="2:65" s="10" customFormat="1" ht="19.899999999999999" customHeight="1">
      <c r="B210" s="175"/>
      <c r="C210" s="176"/>
      <c r="D210" s="190" t="s">
        <v>75</v>
      </c>
      <c r="E210" s="191" t="s">
        <v>562</v>
      </c>
      <c r="F210" s="191" t="s">
        <v>563</v>
      </c>
      <c r="G210" s="176"/>
      <c r="H210" s="176"/>
      <c r="I210" s="179"/>
      <c r="J210" s="179"/>
      <c r="K210" s="192">
        <f>BK210</f>
        <v>0</v>
      </c>
      <c r="L210" s="176"/>
      <c r="M210" s="181"/>
      <c r="N210" s="182"/>
      <c r="O210" s="183"/>
      <c r="P210" s="183"/>
      <c r="Q210" s="184">
        <f>SUM(Q211:Q213)</f>
        <v>0</v>
      </c>
      <c r="R210" s="184">
        <f>SUM(R211:R213)</f>
        <v>0</v>
      </c>
      <c r="S210" s="183"/>
      <c r="T210" s="185">
        <f>SUM(T211:T213)</f>
        <v>0</v>
      </c>
      <c r="U210" s="183"/>
      <c r="V210" s="185">
        <f>SUM(V211:V213)</f>
        <v>0</v>
      </c>
      <c r="W210" s="183"/>
      <c r="X210" s="186">
        <f>SUM(X211:X213)</f>
        <v>0</v>
      </c>
      <c r="AR210" s="187" t="s">
        <v>171</v>
      </c>
      <c r="AT210" s="188" t="s">
        <v>75</v>
      </c>
      <c r="AU210" s="188" t="s">
        <v>84</v>
      </c>
      <c r="AY210" s="187" t="s">
        <v>142</v>
      </c>
      <c r="BK210" s="189">
        <f>SUM(BK211:BK213)</f>
        <v>0</v>
      </c>
    </row>
    <row r="211" spans="2:65" s="1" customFormat="1" ht="31.5" customHeight="1">
      <c r="B211" s="37"/>
      <c r="C211" s="193" t="s">
        <v>564</v>
      </c>
      <c r="D211" s="193" t="s">
        <v>145</v>
      </c>
      <c r="E211" s="194" t="s">
        <v>565</v>
      </c>
      <c r="F211" s="195" t="s">
        <v>566</v>
      </c>
      <c r="G211" s="196" t="s">
        <v>504</v>
      </c>
      <c r="H211" s="197">
        <v>1</v>
      </c>
      <c r="I211" s="198"/>
      <c r="J211" s="198"/>
      <c r="K211" s="199">
        <f>ROUND(P211*H211,2)</f>
        <v>0</v>
      </c>
      <c r="L211" s="195" t="s">
        <v>149</v>
      </c>
      <c r="M211" s="57"/>
      <c r="N211" s="200" t="s">
        <v>22</v>
      </c>
      <c r="O211" s="201" t="s">
        <v>45</v>
      </c>
      <c r="P211" s="125">
        <f>I211+J211</f>
        <v>0</v>
      </c>
      <c r="Q211" s="125">
        <f>ROUND(I211*H211,2)</f>
        <v>0</v>
      </c>
      <c r="R211" s="125">
        <f>ROUND(J211*H211,2)</f>
        <v>0</v>
      </c>
      <c r="S211" s="38"/>
      <c r="T211" s="202">
        <f>S211*H211</f>
        <v>0</v>
      </c>
      <c r="U211" s="202">
        <v>0</v>
      </c>
      <c r="V211" s="202">
        <f>U211*H211</f>
        <v>0</v>
      </c>
      <c r="W211" s="202">
        <v>0</v>
      </c>
      <c r="X211" s="203">
        <f>W211*H211</f>
        <v>0</v>
      </c>
      <c r="AR211" s="20" t="s">
        <v>567</v>
      </c>
      <c r="AT211" s="20" t="s">
        <v>145</v>
      </c>
      <c r="AU211" s="20" t="s">
        <v>86</v>
      </c>
      <c r="AY211" s="20" t="s">
        <v>142</v>
      </c>
      <c r="BE211" s="204">
        <f>IF(O211="základní",K211,0)</f>
        <v>0</v>
      </c>
      <c r="BF211" s="204">
        <f>IF(O211="snížená",K211,0)</f>
        <v>0</v>
      </c>
      <c r="BG211" s="204">
        <f>IF(O211="zákl. přenesená",K211,0)</f>
        <v>0</v>
      </c>
      <c r="BH211" s="204">
        <f>IF(O211="sníž. přenesená",K211,0)</f>
        <v>0</v>
      </c>
      <c r="BI211" s="204">
        <f>IF(O211="nulová",K211,0)</f>
        <v>0</v>
      </c>
      <c r="BJ211" s="20" t="s">
        <v>84</v>
      </c>
      <c r="BK211" s="204">
        <f>ROUND(P211*H211,2)</f>
        <v>0</v>
      </c>
      <c r="BL211" s="20" t="s">
        <v>567</v>
      </c>
      <c r="BM211" s="20" t="s">
        <v>568</v>
      </c>
    </row>
    <row r="212" spans="2:65" s="1" customFormat="1" ht="31.5" customHeight="1">
      <c r="B212" s="37"/>
      <c r="C212" s="193" t="s">
        <v>569</v>
      </c>
      <c r="D212" s="193" t="s">
        <v>145</v>
      </c>
      <c r="E212" s="194" t="s">
        <v>570</v>
      </c>
      <c r="F212" s="195" t="s">
        <v>571</v>
      </c>
      <c r="G212" s="196" t="s">
        <v>504</v>
      </c>
      <c r="H212" s="197">
        <v>1</v>
      </c>
      <c r="I212" s="198"/>
      <c r="J212" s="198"/>
      <c r="K212" s="199">
        <f>ROUND(P212*H212,2)</f>
        <v>0</v>
      </c>
      <c r="L212" s="195" t="s">
        <v>149</v>
      </c>
      <c r="M212" s="57"/>
      <c r="N212" s="200" t="s">
        <v>22</v>
      </c>
      <c r="O212" s="201" t="s">
        <v>45</v>
      </c>
      <c r="P212" s="125">
        <f>I212+J212</f>
        <v>0</v>
      </c>
      <c r="Q212" s="125">
        <f>ROUND(I212*H212,2)</f>
        <v>0</v>
      </c>
      <c r="R212" s="125">
        <f>ROUND(J212*H212,2)</f>
        <v>0</v>
      </c>
      <c r="S212" s="38"/>
      <c r="T212" s="202">
        <f>S212*H212</f>
        <v>0</v>
      </c>
      <c r="U212" s="202">
        <v>0</v>
      </c>
      <c r="V212" s="202">
        <f>U212*H212</f>
        <v>0</v>
      </c>
      <c r="W212" s="202">
        <v>0</v>
      </c>
      <c r="X212" s="203">
        <f>W212*H212</f>
        <v>0</v>
      </c>
      <c r="AR212" s="20" t="s">
        <v>567</v>
      </c>
      <c r="AT212" s="20" t="s">
        <v>145</v>
      </c>
      <c r="AU212" s="20" t="s">
        <v>86</v>
      </c>
      <c r="AY212" s="20" t="s">
        <v>142</v>
      </c>
      <c r="BE212" s="204">
        <f>IF(O212="základní",K212,0)</f>
        <v>0</v>
      </c>
      <c r="BF212" s="204">
        <f>IF(O212="snížená",K212,0)</f>
        <v>0</v>
      </c>
      <c r="BG212" s="204">
        <f>IF(O212="zákl. přenesená",K212,0)</f>
        <v>0</v>
      </c>
      <c r="BH212" s="204">
        <f>IF(O212="sníž. přenesená",K212,0)</f>
        <v>0</v>
      </c>
      <c r="BI212" s="204">
        <f>IF(O212="nulová",K212,0)</f>
        <v>0</v>
      </c>
      <c r="BJ212" s="20" t="s">
        <v>84</v>
      </c>
      <c r="BK212" s="204">
        <f>ROUND(P212*H212,2)</f>
        <v>0</v>
      </c>
      <c r="BL212" s="20" t="s">
        <v>567</v>
      </c>
      <c r="BM212" s="20" t="s">
        <v>572</v>
      </c>
    </row>
    <row r="213" spans="2:65" s="1" customFormat="1" ht="31.5" customHeight="1">
      <c r="B213" s="37"/>
      <c r="C213" s="193" t="s">
        <v>573</v>
      </c>
      <c r="D213" s="193" t="s">
        <v>145</v>
      </c>
      <c r="E213" s="194" t="s">
        <v>574</v>
      </c>
      <c r="F213" s="195" t="s">
        <v>575</v>
      </c>
      <c r="G213" s="196" t="s">
        <v>504</v>
      </c>
      <c r="H213" s="197">
        <v>1</v>
      </c>
      <c r="I213" s="198"/>
      <c r="J213" s="198"/>
      <c r="K213" s="199">
        <f>ROUND(P213*H213,2)</f>
        <v>0</v>
      </c>
      <c r="L213" s="195" t="s">
        <v>149</v>
      </c>
      <c r="M213" s="57"/>
      <c r="N213" s="200" t="s">
        <v>22</v>
      </c>
      <c r="O213" s="201" t="s">
        <v>45</v>
      </c>
      <c r="P213" s="125">
        <f>I213+J213</f>
        <v>0</v>
      </c>
      <c r="Q213" s="125">
        <f>ROUND(I213*H213,2)</f>
        <v>0</v>
      </c>
      <c r="R213" s="125">
        <f>ROUND(J213*H213,2)</f>
        <v>0</v>
      </c>
      <c r="S213" s="38"/>
      <c r="T213" s="202">
        <f>S213*H213</f>
        <v>0</v>
      </c>
      <c r="U213" s="202">
        <v>0</v>
      </c>
      <c r="V213" s="202">
        <f>U213*H213</f>
        <v>0</v>
      </c>
      <c r="W213" s="202">
        <v>0</v>
      </c>
      <c r="X213" s="203">
        <f>W213*H213</f>
        <v>0</v>
      </c>
      <c r="AR213" s="20" t="s">
        <v>567</v>
      </c>
      <c r="AT213" s="20" t="s">
        <v>145</v>
      </c>
      <c r="AU213" s="20" t="s">
        <v>86</v>
      </c>
      <c r="AY213" s="20" t="s">
        <v>142</v>
      </c>
      <c r="BE213" s="204">
        <f>IF(O213="základní",K213,0)</f>
        <v>0</v>
      </c>
      <c r="BF213" s="204">
        <f>IF(O213="snížená",K213,0)</f>
        <v>0</v>
      </c>
      <c r="BG213" s="204">
        <f>IF(O213="zákl. přenesená",K213,0)</f>
        <v>0</v>
      </c>
      <c r="BH213" s="204">
        <f>IF(O213="sníž. přenesená",K213,0)</f>
        <v>0</v>
      </c>
      <c r="BI213" s="204">
        <f>IF(O213="nulová",K213,0)</f>
        <v>0</v>
      </c>
      <c r="BJ213" s="20" t="s">
        <v>84</v>
      </c>
      <c r="BK213" s="204">
        <f>ROUND(P213*H213,2)</f>
        <v>0</v>
      </c>
      <c r="BL213" s="20" t="s">
        <v>567</v>
      </c>
      <c r="BM213" s="20" t="s">
        <v>576</v>
      </c>
    </row>
    <row r="214" spans="2:65" s="10" customFormat="1" ht="29.85" customHeight="1">
      <c r="B214" s="175"/>
      <c r="C214" s="176"/>
      <c r="D214" s="190" t="s">
        <v>75</v>
      </c>
      <c r="E214" s="191" t="s">
        <v>577</v>
      </c>
      <c r="F214" s="191" t="s">
        <v>578</v>
      </c>
      <c r="G214" s="176"/>
      <c r="H214" s="176"/>
      <c r="I214" s="179"/>
      <c r="J214" s="179"/>
      <c r="K214" s="192">
        <f>BK214</f>
        <v>0</v>
      </c>
      <c r="L214" s="176"/>
      <c r="M214" s="181"/>
      <c r="N214" s="182"/>
      <c r="O214" s="183"/>
      <c r="P214" s="183"/>
      <c r="Q214" s="184">
        <f>Q215</f>
        <v>0</v>
      </c>
      <c r="R214" s="184">
        <f>R215</f>
        <v>0</v>
      </c>
      <c r="S214" s="183"/>
      <c r="T214" s="185">
        <f>T215</f>
        <v>0</v>
      </c>
      <c r="U214" s="183"/>
      <c r="V214" s="185">
        <f>V215</f>
        <v>0</v>
      </c>
      <c r="W214" s="183"/>
      <c r="X214" s="186">
        <f>X215</f>
        <v>0</v>
      </c>
      <c r="AR214" s="187" t="s">
        <v>171</v>
      </c>
      <c r="AT214" s="188" t="s">
        <v>75</v>
      </c>
      <c r="AU214" s="188" t="s">
        <v>84</v>
      </c>
      <c r="AY214" s="187" t="s">
        <v>142</v>
      </c>
      <c r="BK214" s="189">
        <f>BK215</f>
        <v>0</v>
      </c>
    </row>
    <row r="215" spans="2:65" s="1" customFormat="1" ht="22.5" customHeight="1">
      <c r="B215" s="37"/>
      <c r="C215" s="193" t="s">
        <v>579</v>
      </c>
      <c r="D215" s="193" t="s">
        <v>145</v>
      </c>
      <c r="E215" s="194" t="s">
        <v>580</v>
      </c>
      <c r="F215" s="195" t="s">
        <v>581</v>
      </c>
      <c r="G215" s="196" t="s">
        <v>504</v>
      </c>
      <c r="H215" s="197">
        <v>1</v>
      </c>
      <c r="I215" s="198"/>
      <c r="J215" s="198"/>
      <c r="K215" s="199">
        <f>ROUND(P215*H215,2)</f>
        <v>0</v>
      </c>
      <c r="L215" s="195" t="s">
        <v>149</v>
      </c>
      <c r="M215" s="57"/>
      <c r="N215" s="200" t="s">
        <v>22</v>
      </c>
      <c r="O215" s="201" t="s">
        <v>45</v>
      </c>
      <c r="P215" s="125">
        <f>I215+J215</f>
        <v>0</v>
      </c>
      <c r="Q215" s="125">
        <f>ROUND(I215*H215,2)</f>
        <v>0</v>
      </c>
      <c r="R215" s="125">
        <f>ROUND(J215*H215,2)</f>
        <v>0</v>
      </c>
      <c r="S215" s="38"/>
      <c r="T215" s="202">
        <f>S215*H215</f>
        <v>0</v>
      </c>
      <c r="U215" s="202">
        <v>0</v>
      </c>
      <c r="V215" s="202">
        <f>U215*H215</f>
        <v>0</v>
      </c>
      <c r="W215" s="202">
        <v>0</v>
      </c>
      <c r="X215" s="203">
        <f>W215*H215</f>
        <v>0</v>
      </c>
      <c r="AR215" s="20" t="s">
        <v>567</v>
      </c>
      <c r="AT215" s="20" t="s">
        <v>145</v>
      </c>
      <c r="AU215" s="20" t="s">
        <v>86</v>
      </c>
      <c r="AY215" s="20" t="s">
        <v>142</v>
      </c>
      <c r="BE215" s="204">
        <f>IF(O215="základní",K215,0)</f>
        <v>0</v>
      </c>
      <c r="BF215" s="204">
        <f>IF(O215="snížená",K215,0)</f>
        <v>0</v>
      </c>
      <c r="BG215" s="204">
        <f>IF(O215="zákl. přenesená",K215,0)</f>
        <v>0</v>
      </c>
      <c r="BH215" s="204">
        <f>IF(O215="sníž. přenesená",K215,0)</f>
        <v>0</v>
      </c>
      <c r="BI215" s="204">
        <f>IF(O215="nulová",K215,0)</f>
        <v>0</v>
      </c>
      <c r="BJ215" s="20" t="s">
        <v>84</v>
      </c>
      <c r="BK215" s="204">
        <f>ROUND(P215*H215,2)</f>
        <v>0</v>
      </c>
      <c r="BL215" s="20" t="s">
        <v>567</v>
      </c>
      <c r="BM215" s="20" t="s">
        <v>582</v>
      </c>
    </row>
    <row r="216" spans="2:65" s="10" customFormat="1" ht="29.85" customHeight="1">
      <c r="B216" s="175"/>
      <c r="C216" s="176"/>
      <c r="D216" s="190" t="s">
        <v>75</v>
      </c>
      <c r="E216" s="191" t="s">
        <v>583</v>
      </c>
      <c r="F216" s="191" t="s">
        <v>584</v>
      </c>
      <c r="G216" s="176"/>
      <c r="H216" s="176"/>
      <c r="I216" s="179"/>
      <c r="J216" s="179"/>
      <c r="K216" s="192">
        <f>BK216</f>
        <v>0</v>
      </c>
      <c r="L216" s="176"/>
      <c r="M216" s="181"/>
      <c r="N216" s="182"/>
      <c r="O216" s="183"/>
      <c r="P216" s="183"/>
      <c r="Q216" s="184">
        <f>Q217</f>
        <v>0</v>
      </c>
      <c r="R216" s="184">
        <f>R217</f>
        <v>0</v>
      </c>
      <c r="S216" s="183"/>
      <c r="T216" s="185">
        <f>T217</f>
        <v>0</v>
      </c>
      <c r="U216" s="183"/>
      <c r="V216" s="185">
        <f>V217</f>
        <v>0</v>
      </c>
      <c r="W216" s="183"/>
      <c r="X216" s="186">
        <f>X217</f>
        <v>0</v>
      </c>
      <c r="AR216" s="187" t="s">
        <v>171</v>
      </c>
      <c r="AT216" s="188" t="s">
        <v>75</v>
      </c>
      <c r="AU216" s="188" t="s">
        <v>84</v>
      </c>
      <c r="AY216" s="187" t="s">
        <v>142</v>
      </c>
      <c r="BK216" s="189">
        <f>BK217</f>
        <v>0</v>
      </c>
    </row>
    <row r="217" spans="2:65" s="1" customFormat="1" ht="31.5" customHeight="1">
      <c r="B217" s="37"/>
      <c r="C217" s="193" t="s">
        <v>585</v>
      </c>
      <c r="D217" s="193" t="s">
        <v>145</v>
      </c>
      <c r="E217" s="194" t="s">
        <v>586</v>
      </c>
      <c r="F217" s="195" t="s">
        <v>587</v>
      </c>
      <c r="G217" s="196" t="s">
        <v>504</v>
      </c>
      <c r="H217" s="197">
        <v>1</v>
      </c>
      <c r="I217" s="198"/>
      <c r="J217" s="198"/>
      <c r="K217" s="199">
        <f>ROUND(P217*H217,2)</f>
        <v>0</v>
      </c>
      <c r="L217" s="195" t="s">
        <v>149</v>
      </c>
      <c r="M217" s="57"/>
      <c r="N217" s="200" t="s">
        <v>22</v>
      </c>
      <c r="O217" s="201" t="s">
        <v>45</v>
      </c>
      <c r="P217" s="125">
        <f>I217+J217</f>
        <v>0</v>
      </c>
      <c r="Q217" s="125">
        <f>ROUND(I217*H217,2)</f>
        <v>0</v>
      </c>
      <c r="R217" s="125">
        <f>ROUND(J217*H217,2)</f>
        <v>0</v>
      </c>
      <c r="S217" s="38"/>
      <c r="T217" s="202">
        <f>S217*H217</f>
        <v>0</v>
      </c>
      <c r="U217" s="202">
        <v>0</v>
      </c>
      <c r="V217" s="202">
        <f>U217*H217</f>
        <v>0</v>
      </c>
      <c r="W217" s="202">
        <v>0</v>
      </c>
      <c r="X217" s="203">
        <f>W217*H217</f>
        <v>0</v>
      </c>
      <c r="AR217" s="20" t="s">
        <v>567</v>
      </c>
      <c r="AT217" s="20" t="s">
        <v>145</v>
      </c>
      <c r="AU217" s="20" t="s">
        <v>86</v>
      </c>
      <c r="AY217" s="20" t="s">
        <v>142</v>
      </c>
      <c r="BE217" s="204">
        <f>IF(O217="základní",K217,0)</f>
        <v>0</v>
      </c>
      <c r="BF217" s="204">
        <f>IF(O217="snížená",K217,0)</f>
        <v>0</v>
      </c>
      <c r="BG217" s="204">
        <f>IF(O217="zákl. přenesená",K217,0)</f>
        <v>0</v>
      </c>
      <c r="BH217" s="204">
        <f>IF(O217="sníž. přenesená",K217,0)</f>
        <v>0</v>
      </c>
      <c r="BI217" s="204">
        <f>IF(O217="nulová",K217,0)</f>
        <v>0</v>
      </c>
      <c r="BJ217" s="20" t="s">
        <v>84</v>
      </c>
      <c r="BK217" s="204">
        <f>ROUND(P217*H217,2)</f>
        <v>0</v>
      </c>
      <c r="BL217" s="20" t="s">
        <v>567</v>
      </c>
      <c r="BM217" s="20" t="s">
        <v>588</v>
      </c>
    </row>
    <row r="218" spans="2:65" s="10" customFormat="1" ht="29.85" customHeight="1">
      <c r="B218" s="175"/>
      <c r="C218" s="176"/>
      <c r="D218" s="190" t="s">
        <v>75</v>
      </c>
      <c r="E218" s="191" t="s">
        <v>589</v>
      </c>
      <c r="F218" s="191" t="s">
        <v>590</v>
      </c>
      <c r="G218" s="176"/>
      <c r="H218" s="176"/>
      <c r="I218" s="179"/>
      <c r="J218" s="179"/>
      <c r="K218" s="192">
        <f>BK218</f>
        <v>0</v>
      </c>
      <c r="L218" s="176"/>
      <c r="M218" s="181"/>
      <c r="N218" s="182"/>
      <c r="O218" s="183"/>
      <c r="P218" s="183"/>
      <c r="Q218" s="184">
        <f>Q219</f>
        <v>0</v>
      </c>
      <c r="R218" s="184">
        <f>R219</f>
        <v>0</v>
      </c>
      <c r="S218" s="183"/>
      <c r="T218" s="185">
        <f>T219</f>
        <v>0</v>
      </c>
      <c r="U218" s="183"/>
      <c r="V218" s="185">
        <f>V219</f>
        <v>0</v>
      </c>
      <c r="W218" s="183"/>
      <c r="X218" s="186">
        <f>X219</f>
        <v>0</v>
      </c>
      <c r="AR218" s="187" t="s">
        <v>171</v>
      </c>
      <c r="AT218" s="188" t="s">
        <v>75</v>
      </c>
      <c r="AU218" s="188" t="s">
        <v>84</v>
      </c>
      <c r="AY218" s="187" t="s">
        <v>142</v>
      </c>
      <c r="BK218" s="189">
        <f>BK219</f>
        <v>0</v>
      </c>
    </row>
    <row r="219" spans="2:65" s="1" customFormat="1" ht="31.5" customHeight="1">
      <c r="B219" s="37"/>
      <c r="C219" s="193" t="s">
        <v>591</v>
      </c>
      <c r="D219" s="193" t="s">
        <v>145</v>
      </c>
      <c r="E219" s="194" t="s">
        <v>592</v>
      </c>
      <c r="F219" s="195" t="s">
        <v>593</v>
      </c>
      <c r="G219" s="196" t="s">
        <v>594</v>
      </c>
      <c r="H219" s="197">
        <v>14</v>
      </c>
      <c r="I219" s="198"/>
      <c r="J219" s="198"/>
      <c r="K219" s="199">
        <f>ROUND(P219*H219,2)</f>
        <v>0</v>
      </c>
      <c r="L219" s="195" t="s">
        <v>149</v>
      </c>
      <c r="M219" s="57"/>
      <c r="N219" s="200" t="s">
        <v>22</v>
      </c>
      <c r="O219" s="201" t="s">
        <v>45</v>
      </c>
      <c r="P219" s="125">
        <f>I219+J219</f>
        <v>0</v>
      </c>
      <c r="Q219" s="125">
        <f>ROUND(I219*H219,2)</f>
        <v>0</v>
      </c>
      <c r="R219" s="125">
        <f>ROUND(J219*H219,2)</f>
        <v>0</v>
      </c>
      <c r="S219" s="38"/>
      <c r="T219" s="202">
        <f>S219*H219</f>
        <v>0</v>
      </c>
      <c r="U219" s="202">
        <v>0</v>
      </c>
      <c r="V219" s="202">
        <f>U219*H219</f>
        <v>0</v>
      </c>
      <c r="W219" s="202">
        <v>0</v>
      </c>
      <c r="X219" s="203">
        <f>W219*H219</f>
        <v>0</v>
      </c>
      <c r="AR219" s="20" t="s">
        <v>567</v>
      </c>
      <c r="AT219" s="20" t="s">
        <v>145</v>
      </c>
      <c r="AU219" s="20" t="s">
        <v>86</v>
      </c>
      <c r="AY219" s="20" t="s">
        <v>142</v>
      </c>
      <c r="BE219" s="204">
        <f>IF(O219="základní",K219,0)</f>
        <v>0</v>
      </c>
      <c r="BF219" s="204">
        <f>IF(O219="snížená",K219,0)</f>
        <v>0</v>
      </c>
      <c r="BG219" s="204">
        <f>IF(O219="zákl. přenesená",K219,0)</f>
        <v>0</v>
      </c>
      <c r="BH219" s="204">
        <f>IF(O219="sníž. přenesená",K219,0)</f>
        <v>0</v>
      </c>
      <c r="BI219" s="204">
        <f>IF(O219="nulová",K219,0)</f>
        <v>0</v>
      </c>
      <c r="BJ219" s="20" t="s">
        <v>84</v>
      </c>
      <c r="BK219" s="204">
        <f>ROUND(P219*H219,2)</f>
        <v>0</v>
      </c>
      <c r="BL219" s="20" t="s">
        <v>567</v>
      </c>
      <c r="BM219" s="20" t="s">
        <v>595</v>
      </c>
    </row>
    <row r="220" spans="2:65" s="10" customFormat="1" ht="29.85" customHeight="1">
      <c r="B220" s="175"/>
      <c r="C220" s="176"/>
      <c r="D220" s="190" t="s">
        <v>75</v>
      </c>
      <c r="E220" s="191" t="s">
        <v>596</v>
      </c>
      <c r="F220" s="191" t="s">
        <v>597</v>
      </c>
      <c r="G220" s="176"/>
      <c r="H220" s="176"/>
      <c r="I220" s="179"/>
      <c r="J220" s="179"/>
      <c r="K220" s="192">
        <f>BK220</f>
        <v>0</v>
      </c>
      <c r="L220" s="176"/>
      <c r="M220" s="181"/>
      <c r="N220" s="182"/>
      <c r="O220" s="183"/>
      <c r="P220" s="183"/>
      <c r="Q220" s="184">
        <f>SUM(Q221:Q232)</f>
        <v>0</v>
      </c>
      <c r="R220" s="184">
        <f>SUM(R221:R232)</f>
        <v>0</v>
      </c>
      <c r="S220" s="183"/>
      <c r="T220" s="185">
        <f>SUM(T221:T232)</f>
        <v>0</v>
      </c>
      <c r="U220" s="183"/>
      <c r="V220" s="185">
        <f>SUM(V221:V232)</f>
        <v>0</v>
      </c>
      <c r="W220" s="183"/>
      <c r="X220" s="186">
        <f>SUM(X221:X232)</f>
        <v>0</v>
      </c>
      <c r="AR220" s="187" t="s">
        <v>171</v>
      </c>
      <c r="AT220" s="188" t="s">
        <v>75</v>
      </c>
      <c r="AU220" s="188" t="s">
        <v>84</v>
      </c>
      <c r="AY220" s="187" t="s">
        <v>142</v>
      </c>
      <c r="BK220" s="189">
        <f>SUM(BK221:BK232)</f>
        <v>0</v>
      </c>
    </row>
    <row r="221" spans="2:65" s="1" customFormat="1" ht="31.5" customHeight="1">
      <c r="B221" s="37"/>
      <c r="C221" s="193" t="s">
        <v>598</v>
      </c>
      <c r="D221" s="193" t="s">
        <v>145</v>
      </c>
      <c r="E221" s="194" t="s">
        <v>599</v>
      </c>
      <c r="F221" s="195" t="s">
        <v>600</v>
      </c>
      <c r="G221" s="196" t="s">
        <v>601</v>
      </c>
      <c r="H221" s="197">
        <v>8</v>
      </c>
      <c r="I221" s="198"/>
      <c r="J221" s="198"/>
      <c r="K221" s="199">
        <f t="shared" ref="K221:K232" si="40">ROUND(P221*H221,2)</f>
        <v>0</v>
      </c>
      <c r="L221" s="195" t="s">
        <v>22</v>
      </c>
      <c r="M221" s="57"/>
      <c r="N221" s="200" t="s">
        <v>22</v>
      </c>
      <c r="O221" s="201" t="s">
        <v>45</v>
      </c>
      <c r="P221" s="125">
        <f t="shared" ref="P221:P232" si="41">I221+J221</f>
        <v>0</v>
      </c>
      <c r="Q221" s="125">
        <f t="shared" ref="Q221:Q232" si="42">ROUND(I221*H221,2)</f>
        <v>0</v>
      </c>
      <c r="R221" s="125">
        <f t="shared" ref="R221:R232" si="43">ROUND(J221*H221,2)</f>
        <v>0</v>
      </c>
      <c r="S221" s="38"/>
      <c r="T221" s="202">
        <f t="shared" ref="T221:T232" si="44">S221*H221</f>
        <v>0</v>
      </c>
      <c r="U221" s="202">
        <v>0</v>
      </c>
      <c r="V221" s="202">
        <f t="shared" ref="V221:V232" si="45">U221*H221</f>
        <v>0</v>
      </c>
      <c r="W221" s="202">
        <v>0</v>
      </c>
      <c r="X221" s="203">
        <f t="shared" ref="X221:X232" si="46">W221*H221</f>
        <v>0</v>
      </c>
      <c r="AR221" s="20" t="s">
        <v>567</v>
      </c>
      <c r="AT221" s="20" t="s">
        <v>145</v>
      </c>
      <c r="AU221" s="20" t="s">
        <v>86</v>
      </c>
      <c r="AY221" s="20" t="s">
        <v>142</v>
      </c>
      <c r="BE221" s="204">
        <f t="shared" ref="BE221:BE232" si="47">IF(O221="základní",K221,0)</f>
        <v>0</v>
      </c>
      <c r="BF221" s="204">
        <f t="shared" ref="BF221:BF232" si="48">IF(O221="snížená",K221,0)</f>
        <v>0</v>
      </c>
      <c r="BG221" s="204">
        <f t="shared" ref="BG221:BG232" si="49">IF(O221="zákl. přenesená",K221,0)</f>
        <v>0</v>
      </c>
      <c r="BH221" s="204">
        <f t="shared" ref="BH221:BH232" si="50">IF(O221="sníž. přenesená",K221,0)</f>
        <v>0</v>
      </c>
      <c r="BI221" s="204">
        <f t="shared" ref="BI221:BI232" si="51">IF(O221="nulová",K221,0)</f>
        <v>0</v>
      </c>
      <c r="BJ221" s="20" t="s">
        <v>84</v>
      </c>
      <c r="BK221" s="204">
        <f t="shared" ref="BK221:BK232" si="52">ROUND(P221*H221,2)</f>
        <v>0</v>
      </c>
      <c r="BL221" s="20" t="s">
        <v>567</v>
      </c>
      <c r="BM221" s="20" t="s">
        <v>602</v>
      </c>
    </row>
    <row r="222" spans="2:65" s="1" customFormat="1" ht="22.5" customHeight="1">
      <c r="B222" s="37"/>
      <c r="C222" s="193" t="s">
        <v>603</v>
      </c>
      <c r="D222" s="193" t="s">
        <v>145</v>
      </c>
      <c r="E222" s="194" t="s">
        <v>604</v>
      </c>
      <c r="F222" s="195" t="s">
        <v>605</v>
      </c>
      <c r="G222" s="196" t="s">
        <v>601</v>
      </c>
      <c r="H222" s="197">
        <v>24</v>
      </c>
      <c r="I222" s="198"/>
      <c r="J222" s="198"/>
      <c r="K222" s="199">
        <f t="shared" si="40"/>
        <v>0</v>
      </c>
      <c r="L222" s="195" t="s">
        <v>22</v>
      </c>
      <c r="M222" s="57"/>
      <c r="N222" s="200" t="s">
        <v>22</v>
      </c>
      <c r="O222" s="201" t="s">
        <v>45</v>
      </c>
      <c r="P222" s="125">
        <f t="shared" si="41"/>
        <v>0</v>
      </c>
      <c r="Q222" s="125">
        <f t="shared" si="42"/>
        <v>0</v>
      </c>
      <c r="R222" s="125">
        <f t="shared" si="43"/>
        <v>0</v>
      </c>
      <c r="S222" s="38"/>
      <c r="T222" s="202">
        <f t="shared" si="44"/>
        <v>0</v>
      </c>
      <c r="U222" s="202">
        <v>0</v>
      </c>
      <c r="V222" s="202">
        <f t="shared" si="45"/>
        <v>0</v>
      </c>
      <c r="W222" s="202">
        <v>0</v>
      </c>
      <c r="X222" s="203">
        <f t="shared" si="46"/>
        <v>0</v>
      </c>
      <c r="AR222" s="20" t="s">
        <v>567</v>
      </c>
      <c r="AT222" s="20" t="s">
        <v>145</v>
      </c>
      <c r="AU222" s="20" t="s">
        <v>86</v>
      </c>
      <c r="AY222" s="20" t="s">
        <v>142</v>
      </c>
      <c r="BE222" s="204">
        <f t="shared" si="47"/>
        <v>0</v>
      </c>
      <c r="BF222" s="204">
        <f t="shared" si="48"/>
        <v>0</v>
      </c>
      <c r="BG222" s="204">
        <f t="shared" si="49"/>
        <v>0</v>
      </c>
      <c r="BH222" s="204">
        <f t="shared" si="50"/>
        <v>0</v>
      </c>
      <c r="BI222" s="204">
        <f t="shared" si="51"/>
        <v>0</v>
      </c>
      <c r="BJ222" s="20" t="s">
        <v>84</v>
      </c>
      <c r="BK222" s="204">
        <f t="shared" si="52"/>
        <v>0</v>
      </c>
      <c r="BL222" s="20" t="s">
        <v>567</v>
      </c>
      <c r="BM222" s="20" t="s">
        <v>606</v>
      </c>
    </row>
    <row r="223" spans="2:65" s="1" customFormat="1" ht="31.5" customHeight="1">
      <c r="B223" s="37"/>
      <c r="C223" s="193" t="s">
        <v>607</v>
      </c>
      <c r="D223" s="193" t="s">
        <v>145</v>
      </c>
      <c r="E223" s="194" t="s">
        <v>608</v>
      </c>
      <c r="F223" s="195" t="s">
        <v>609</v>
      </c>
      <c r="G223" s="196" t="s">
        <v>601</v>
      </c>
      <c r="H223" s="197">
        <v>6</v>
      </c>
      <c r="I223" s="198"/>
      <c r="J223" s="198"/>
      <c r="K223" s="199">
        <f t="shared" si="40"/>
        <v>0</v>
      </c>
      <c r="L223" s="195" t="s">
        <v>22</v>
      </c>
      <c r="M223" s="57"/>
      <c r="N223" s="200" t="s">
        <v>22</v>
      </c>
      <c r="O223" s="201" t="s">
        <v>45</v>
      </c>
      <c r="P223" s="125">
        <f t="shared" si="41"/>
        <v>0</v>
      </c>
      <c r="Q223" s="125">
        <f t="shared" si="42"/>
        <v>0</v>
      </c>
      <c r="R223" s="125">
        <f t="shared" si="43"/>
        <v>0</v>
      </c>
      <c r="S223" s="38"/>
      <c r="T223" s="202">
        <f t="shared" si="44"/>
        <v>0</v>
      </c>
      <c r="U223" s="202">
        <v>0</v>
      </c>
      <c r="V223" s="202">
        <f t="shared" si="45"/>
        <v>0</v>
      </c>
      <c r="W223" s="202">
        <v>0</v>
      </c>
      <c r="X223" s="203">
        <f t="shared" si="46"/>
        <v>0</v>
      </c>
      <c r="AR223" s="20" t="s">
        <v>567</v>
      </c>
      <c r="AT223" s="20" t="s">
        <v>145</v>
      </c>
      <c r="AU223" s="20" t="s">
        <v>86</v>
      </c>
      <c r="AY223" s="20" t="s">
        <v>142</v>
      </c>
      <c r="BE223" s="204">
        <f t="shared" si="47"/>
        <v>0</v>
      </c>
      <c r="BF223" s="204">
        <f t="shared" si="48"/>
        <v>0</v>
      </c>
      <c r="BG223" s="204">
        <f t="shared" si="49"/>
        <v>0</v>
      </c>
      <c r="BH223" s="204">
        <f t="shared" si="50"/>
        <v>0</v>
      </c>
      <c r="BI223" s="204">
        <f t="shared" si="51"/>
        <v>0</v>
      </c>
      <c r="BJ223" s="20" t="s">
        <v>84</v>
      </c>
      <c r="BK223" s="204">
        <f t="shared" si="52"/>
        <v>0</v>
      </c>
      <c r="BL223" s="20" t="s">
        <v>567</v>
      </c>
      <c r="BM223" s="20" t="s">
        <v>610</v>
      </c>
    </row>
    <row r="224" spans="2:65" s="1" customFormat="1" ht="31.5" customHeight="1">
      <c r="B224" s="37"/>
      <c r="C224" s="193" t="s">
        <v>611</v>
      </c>
      <c r="D224" s="193" t="s">
        <v>145</v>
      </c>
      <c r="E224" s="194" t="s">
        <v>612</v>
      </c>
      <c r="F224" s="195" t="s">
        <v>613</v>
      </c>
      <c r="G224" s="196" t="s">
        <v>601</v>
      </c>
      <c r="H224" s="197">
        <v>4</v>
      </c>
      <c r="I224" s="198"/>
      <c r="J224" s="198"/>
      <c r="K224" s="199">
        <f t="shared" si="40"/>
        <v>0</v>
      </c>
      <c r="L224" s="195" t="s">
        <v>22</v>
      </c>
      <c r="M224" s="57"/>
      <c r="N224" s="200" t="s">
        <v>22</v>
      </c>
      <c r="O224" s="201" t="s">
        <v>45</v>
      </c>
      <c r="P224" s="125">
        <f t="shared" si="41"/>
        <v>0</v>
      </c>
      <c r="Q224" s="125">
        <f t="shared" si="42"/>
        <v>0</v>
      </c>
      <c r="R224" s="125">
        <f t="shared" si="43"/>
        <v>0</v>
      </c>
      <c r="S224" s="38"/>
      <c r="T224" s="202">
        <f t="shared" si="44"/>
        <v>0</v>
      </c>
      <c r="U224" s="202">
        <v>0</v>
      </c>
      <c r="V224" s="202">
        <f t="shared" si="45"/>
        <v>0</v>
      </c>
      <c r="W224" s="202">
        <v>0</v>
      </c>
      <c r="X224" s="203">
        <f t="shared" si="46"/>
        <v>0</v>
      </c>
      <c r="AR224" s="20" t="s">
        <v>567</v>
      </c>
      <c r="AT224" s="20" t="s">
        <v>145</v>
      </c>
      <c r="AU224" s="20" t="s">
        <v>86</v>
      </c>
      <c r="AY224" s="20" t="s">
        <v>142</v>
      </c>
      <c r="BE224" s="204">
        <f t="shared" si="47"/>
        <v>0</v>
      </c>
      <c r="BF224" s="204">
        <f t="shared" si="48"/>
        <v>0</v>
      </c>
      <c r="BG224" s="204">
        <f t="shared" si="49"/>
        <v>0</v>
      </c>
      <c r="BH224" s="204">
        <f t="shared" si="50"/>
        <v>0</v>
      </c>
      <c r="BI224" s="204">
        <f t="shared" si="51"/>
        <v>0</v>
      </c>
      <c r="BJ224" s="20" t="s">
        <v>84</v>
      </c>
      <c r="BK224" s="204">
        <f t="shared" si="52"/>
        <v>0</v>
      </c>
      <c r="BL224" s="20" t="s">
        <v>567</v>
      </c>
      <c r="BM224" s="20" t="s">
        <v>614</v>
      </c>
    </row>
    <row r="225" spans="2:65" s="1" customFormat="1" ht="31.5" customHeight="1">
      <c r="B225" s="37"/>
      <c r="C225" s="193" t="s">
        <v>615</v>
      </c>
      <c r="D225" s="193" t="s">
        <v>145</v>
      </c>
      <c r="E225" s="194" t="s">
        <v>616</v>
      </c>
      <c r="F225" s="195" t="s">
        <v>617</v>
      </c>
      <c r="G225" s="196" t="s">
        <v>601</v>
      </c>
      <c r="H225" s="197">
        <v>16</v>
      </c>
      <c r="I225" s="198"/>
      <c r="J225" s="198"/>
      <c r="K225" s="199">
        <f t="shared" si="40"/>
        <v>0</v>
      </c>
      <c r="L225" s="195" t="s">
        <v>22</v>
      </c>
      <c r="M225" s="57"/>
      <c r="N225" s="200" t="s">
        <v>22</v>
      </c>
      <c r="O225" s="201" t="s">
        <v>45</v>
      </c>
      <c r="P225" s="125">
        <f t="shared" si="41"/>
        <v>0</v>
      </c>
      <c r="Q225" s="125">
        <f t="shared" si="42"/>
        <v>0</v>
      </c>
      <c r="R225" s="125">
        <f t="shared" si="43"/>
        <v>0</v>
      </c>
      <c r="S225" s="38"/>
      <c r="T225" s="202">
        <f t="shared" si="44"/>
        <v>0</v>
      </c>
      <c r="U225" s="202">
        <v>0</v>
      </c>
      <c r="V225" s="202">
        <f t="shared" si="45"/>
        <v>0</v>
      </c>
      <c r="W225" s="202">
        <v>0</v>
      </c>
      <c r="X225" s="203">
        <f t="shared" si="46"/>
        <v>0</v>
      </c>
      <c r="AR225" s="20" t="s">
        <v>567</v>
      </c>
      <c r="AT225" s="20" t="s">
        <v>145</v>
      </c>
      <c r="AU225" s="20" t="s">
        <v>86</v>
      </c>
      <c r="AY225" s="20" t="s">
        <v>142</v>
      </c>
      <c r="BE225" s="204">
        <f t="shared" si="47"/>
        <v>0</v>
      </c>
      <c r="BF225" s="204">
        <f t="shared" si="48"/>
        <v>0</v>
      </c>
      <c r="BG225" s="204">
        <f t="shared" si="49"/>
        <v>0</v>
      </c>
      <c r="BH225" s="204">
        <f t="shared" si="50"/>
        <v>0</v>
      </c>
      <c r="BI225" s="204">
        <f t="shared" si="51"/>
        <v>0</v>
      </c>
      <c r="BJ225" s="20" t="s">
        <v>84</v>
      </c>
      <c r="BK225" s="204">
        <f t="shared" si="52"/>
        <v>0</v>
      </c>
      <c r="BL225" s="20" t="s">
        <v>567</v>
      </c>
      <c r="BM225" s="20" t="s">
        <v>618</v>
      </c>
    </row>
    <row r="226" spans="2:65" s="1" customFormat="1" ht="22.5" customHeight="1">
      <c r="B226" s="37"/>
      <c r="C226" s="193" t="s">
        <v>619</v>
      </c>
      <c r="D226" s="193" t="s">
        <v>145</v>
      </c>
      <c r="E226" s="194" t="s">
        <v>620</v>
      </c>
      <c r="F226" s="195" t="s">
        <v>621</v>
      </c>
      <c r="G226" s="196" t="s">
        <v>601</v>
      </c>
      <c r="H226" s="197">
        <v>16</v>
      </c>
      <c r="I226" s="198"/>
      <c r="J226" s="198"/>
      <c r="K226" s="199">
        <f t="shared" si="40"/>
        <v>0</v>
      </c>
      <c r="L226" s="195" t="s">
        <v>22</v>
      </c>
      <c r="M226" s="57"/>
      <c r="N226" s="200" t="s">
        <v>22</v>
      </c>
      <c r="O226" s="201" t="s">
        <v>45</v>
      </c>
      <c r="P226" s="125">
        <f t="shared" si="41"/>
        <v>0</v>
      </c>
      <c r="Q226" s="125">
        <f t="shared" si="42"/>
        <v>0</v>
      </c>
      <c r="R226" s="125">
        <f t="shared" si="43"/>
        <v>0</v>
      </c>
      <c r="S226" s="38"/>
      <c r="T226" s="202">
        <f t="shared" si="44"/>
        <v>0</v>
      </c>
      <c r="U226" s="202">
        <v>0</v>
      </c>
      <c r="V226" s="202">
        <f t="shared" si="45"/>
        <v>0</v>
      </c>
      <c r="W226" s="202">
        <v>0</v>
      </c>
      <c r="X226" s="203">
        <f t="shared" si="46"/>
        <v>0</v>
      </c>
      <c r="AR226" s="20" t="s">
        <v>567</v>
      </c>
      <c r="AT226" s="20" t="s">
        <v>145</v>
      </c>
      <c r="AU226" s="20" t="s">
        <v>86</v>
      </c>
      <c r="AY226" s="20" t="s">
        <v>142</v>
      </c>
      <c r="BE226" s="204">
        <f t="shared" si="47"/>
        <v>0</v>
      </c>
      <c r="BF226" s="204">
        <f t="shared" si="48"/>
        <v>0</v>
      </c>
      <c r="BG226" s="204">
        <f t="shared" si="49"/>
        <v>0</v>
      </c>
      <c r="BH226" s="204">
        <f t="shared" si="50"/>
        <v>0</v>
      </c>
      <c r="BI226" s="204">
        <f t="shared" si="51"/>
        <v>0</v>
      </c>
      <c r="BJ226" s="20" t="s">
        <v>84</v>
      </c>
      <c r="BK226" s="204">
        <f t="shared" si="52"/>
        <v>0</v>
      </c>
      <c r="BL226" s="20" t="s">
        <v>567</v>
      </c>
      <c r="BM226" s="20" t="s">
        <v>622</v>
      </c>
    </row>
    <row r="227" spans="2:65" s="1" customFormat="1" ht="22.5" customHeight="1">
      <c r="B227" s="37"/>
      <c r="C227" s="193" t="s">
        <v>623</v>
      </c>
      <c r="D227" s="193" t="s">
        <v>145</v>
      </c>
      <c r="E227" s="194" t="s">
        <v>624</v>
      </c>
      <c r="F227" s="195" t="s">
        <v>625</v>
      </c>
      <c r="G227" s="196" t="s">
        <v>601</v>
      </c>
      <c r="H227" s="197">
        <v>10</v>
      </c>
      <c r="I227" s="198"/>
      <c r="J227" s="198"/>
      <c r="K227" s="199">
        <f t="shared" si="40"/>
        <v>0</v>
      </c>
      <c r="L227" s="195" t="s">
        <v>22</v>
      </c>
      <c r="M227" s="57"/>
      <c r="N227" s="200" t="s">
        <v>22</v>
      </c>
      <c r="O227" s="201" t="s">
        <v>45</v>
      </c>
      <c r="P227" s="125">
        <f t="shared" si="41"/>
        <v>0</v>
      </c>
      <c r="Q227" s="125">
        <f t="shared" si="42"/>
        <v>0</v>
      </c>
      <c r="R227" s="125">
        <f t="shared" si="43"/>
        <v>0</v>
      </c>
      <c r="S227" s="38"/>
      <c r="T227" s="202">
        <f t="shared" si="44"/>
        <v>0</v>
      </c>
      <c r="U227" s="202">
        <v>0</v>
      </c>
      <c r="V227" s="202">
        <f t="shared" si="45"/>
        <v>0</v>
      </c>
      <c r="W227" s="202">
        <v>0</v>
      </c>
      <c r="X227" s="203">
        <f t="shared" si="46"/>
        <v>0</v>
      </c>
      <c r="AR227" s="20" t="s">
        <v>567</v>
      </c>
      <c r="AT227" s="20" t="s">
        <v>145</v>
      </c>
      <c r="AU227" s="20" t="s">
        <v>86</v>
      </c>
      <c r="AY227" s="20" t="s">
        <v>142</v>
      </c>
      <c r="BE227" s="204">
        <f t="shared" si="47"/>
        <v>0</v>
      </c>
      <c r="BF227" s="204">
        <f t="shared" si="48"/>
        <v>0</v>
      </c>
      <c r="BG227" s="204">
        <f t="shared" si="49"/>
        <v>0</v>
      </c>
      <c r="BH227" s="204">
        <f t="shared" si="50"/>
        <v>0</v>
      </c>
      <c r="BI227" s="204">
        <f t="shared" si="51"/>
        <v>0</v>
      </c>
      <c r="BJ227" s="20" t="s">
        <v>84</v>
      </c>
      <c r="BK227" s="204">
        <f t="shared" si="52"/>
        <v>0</v>
      </c>
      <c r="BL227" s="20" t="s">
        <v>567</v>
      </c>
      <c r="BM227" s="20" t="s">
        <v>626</v>
      </c>
    </row>
    <row r="228" spans="2:65" s="1" customFormat="1" ht="22.5" customHeight="1">
      <c r="B228" s="37"/>
      <c r="C228" s="193" t="s">
        <v>627</v>
      </c>
      <c r="D228" s="193" t="s">
        <v>145</v>
      </c>
      <c r="E228" s="194" t="s">
        <v>628</v>
      </c>
      <c r="F228" s="195" t="s">
        <v>629</v>
      </c>
      <c r="G228" s="196" t="s">
        <v>601</v>
      </c>
      <c r="H228" s="197">
        <v>5</v>
      </c>
      <c r="I228" s="198"/>
      <c r="J228" s="198"/>
      <c r="K228" s="199">
        <f t="shared" si="40"/>
        <v>0</v>
      </c>
      <c r="L228" s="195" t="s">
        <v>22</v>
      </c>
      <c r="M228" s="57"/>
      <c r="N228" s="200" t="s">
        <v>22</v>
      </c>
      <c r="O228" s="201" t="s">
        <v>45</v>
      </c>
      <c r="P228" s="125">
        <f t="shared" si="41"/>
        <v>0</v>
      </c>
      <c r="Q228" s="125">
        <f t="shared" si="42"/>
        <v>0</v>
      </c>
      <c r="R228" s="125">
        <f t="shared" si="43"/>
        <v>0</v>
      </c>
      <c r="S228" s="38"/>
      <c r="T228" s="202">
        <f t="shared" si="44"/>
        <v>0</v>
      </c>
      <c r="U228" s="202">
        <v>0</v>
      </c>
      <c r="V228" s="202">
        <f t="shared" si="45"/>
        <v>0</v>
      </c>
      <c r="W228" s="202">
        <v>0</v>
      </c>
      <c r="X228" s="203">
        <f t="shared" si="46"/>
        <v>0</v>
      </c>
      <c r="AR228" s="20" t="s">
        <v>567</v>
      </c>
      <c r="AT228" s="20" t="s">
        <v>145</v>
      </c>
      <c r="AU228" s="20" t="s">
        <v>86</v>
      </c>
      <c r="AY228" s="20" t="s">
        <v>142</v>
      </c>
      <c r="BE228" s="204">
        <f t="shared" si="47"/>
        <v>0</v>
      </c>
      <c r="BF228" s="204">
        <f t="shared" si="48"/>
        <v>0</v>
      </c>
      <c r="BG228" s="204">
        <f t="shared" si="49"/>
        <v>0</v>
      </c>
      <c r="BH228" s="204">
        <f t="shared" si="50"/>
        <v>0</v>
      </c>
      <c r="BI228" s="204">
        <f t="shared" si="51"/>
        <v>0</v>
      </c>
      <c r="BJ228" s="20" t="s">
        <v>84</v>
      </c>
      <c r="BK228" s="204">
        <f t="shared" si="52"/>
        <v>0</v>
      </c>
      <c r="BL228" s="20" t="s">
        <v>567</v>
      </c>
      <c r="BM228" s="20" t="s">
        <v>630</v>
      </c>
    </row>
    <row r="229" spans="2:65" s="1" customFormat="1" ht="31.5" customHeight="1">
      <c r="B229" s="37"/>
      <c r="C229" s="193" t="s">
        <v>631</v>
      </c>
      <c r="D229" s="193" t="s">
        <v>145</v>
      </c>
      <c r="E229" s="194" t="s">
        <v>632</v>
      </c>
      <c r="F229" s="195" t="s">
        <v>633</v>
      </c>
      <c r="G229" s="196" t="s">
        <v>504</v>
      </c>
      <c r="H229" s="197">
        <v>1</v>
      </c>
      <c r="I229" s="198"/>
      <c r="J229" s="198"/>
      <c r="K229" s="199">
        <f t="shared" si="40"/>
        <v>0</v>
      </c>
      <c r="L229" s="195" t="s">
        <v>22</v>
      </c>
      <c r="M229" s="57"/>
      <c r="N229" s="200" t="s">
        <v>22</v>
      </c>
      <c r="O229" s="201" t="s">
        <v>45</v>
      </c>
      <c r="P229" s="125">
        <f t="shared" si="41"/>
        <v>0</v>
      </c>
      <c r="Q229" s="125">
        <f t="shared" si="42"/>
        <v>0</v>
      </c>
      <c r="R229" s="125">
        <f t="shared" si="43"/>
        <v>0</v>
      </c>
      <c r="S229" s="38"/>
      <c r="T229" s="202">
        <f t="shared" si="44"/>
        <v>0</v>
      </c>
      <c r="U229" s="202">
        <v>0</v>
      </c>
      <c r="V229" s="202">
        <f t="shared" si="45"/>
        <v>0</v>
      </c>
      <c r="W229" s="202">
        <v>0</v>
      </c>
      <c r="X229" s="203">
        <f t="shared" si="46"/>
        <v>0</v>
      </c>
      <c r="AR229" s="20" t="s">
        <v>567</v>
      </c>
      <c r="AT229" s="20" t="s">
        <v>145</v>
      </c>
      <c r="AU229" s="20" t="s">
        <v>86</v>
      </c>
      <c r="AY229" s="20" t="s">
        <v>142</v>
      </c>
      <c r="BE229" s="204">
        <f t="shared" si="47"/>
        <v>0</v>
      </c>
      <c r="BF229" s="204">
        <f t="shared" si="48"/>
        <v>0</v>
      </c>
      <c r="BG229" s="204">
        <f t="shared" si="49"/>
        <v>0</v>
      </c>
      <c r="BH229" s="204">
        <f t="shared" si="50"/>
        <v>0</v>
      </c>
      <c r="BI229" s="204">
        <f t="shared" si="51"/>
        <v>0</v>
      </c>
      <c r="BJ229" s="20" t="s">
        <v>84</v>
      </c>
      <c r="BK229" s="204">
        <f t="shared" si="52"/>
        <v>0</v>
      </c>
      <c r="BL229" s="20" t="s">
        <v>567</v>
      </c>
      <c r="BM229" s="20" t="s">
        <v>634</v>
      </c>
    </row>
    <row r="230" spans="2:65" s="1" customFormat="1" ht="31.5" customHeight="1">
      <c r="B230" s="37"/>
      <c r="C230" s="193" t="s">
        <v>635</v>
      </c>
      <c r="D230" s="193" t="s">
        <v>145</v>
      </c>
      <c r="E230" s="194" t="s">
        <v>636</v>
      </c>
      <c r="F230" s="195" t="s">
        <v>637</v>
      </c>
      <c r="G230" s="196" t="s">
        <v>504</v>
      </c>
      <c r="H230" s="197">
        <v>1</v>
      </c>
      <c r="I230" s="198"/>
      <c r="J230" s="198"/>
      <c r="K230" s="199">
        <f t="shared" si="40"/>
        <v>0</v>
      </c>
      <c r="L230" s="195" t="s">
        <v>22</v>
      </c>
      <c r="M230" s="57"/>
      <c r="N230" s="200" t="s">
        <v>22</v>
      </c>
      <c r="O230" s="201" t="s">
        <v>45</v>
      </c>
      <c r="P230" s="125">
        <f t="shared" si="41"/>
        <v>0</v>
      </c>
      <c r="Q230" s="125">
        <f t="shared" si="42"/>
        <v>0</v>
      </c>
      <c r="R230" s="125">
        <f t="shared" si="43"/>
        <v>0</v>
      </c>
      <c r="S230" s="38"/>
      <c r="T230" s="202">
        <f t="shared" si="44"/>
        <v>0</v>
      </c>
      <c r="U230" s="202">
        <v>0</v>
      </c>
      <c r="V230" s="202">
        <f t="shared" si="45"/>
        <v>0</v>
      </c>
      <c r="W230" s="202">
        <v>0</v>
      </c>
      <c r="X230" s="203">
        <f t="shared" si="46"/>
        <v>0</v>
      </c>
      <c r="AR230" s="20" t="s">
        <v>567</v>
      </c>
      <c r="AT230" s="20" t="s">
        <v>145</v>
      </c>
      <c r="AU230" s="20" t="s">
        <v>86</v>
      </c>
      <c r="AY230" s="20" t="s">
        <v>142</v>
      </c>
      <c r="BE230" s="204">
        <f t="shared" si="47"/>
        <v>0</v>
      </c>
      <c r="BF230" s="204">
        <f t="shared" si="48"/>
        <v>0</v>
      </c>
      <c r="BG230" s="204">
        <f t="shared" si="49"/>
        <v>0</v>
      </c>
      <c r="BH230" s="204">
        <f t="shared" si="50"/>
        <v>0</v>
      </c>
      <c r="BI230" s="204">
        <f t="shared" si="51"/>
        <v>0</v>
      </c>
      <c r="BJ230" s="20" t="s">
        <v>84</v>
      </c>
      <c r="BK230" s="204">
        <f t="shared" si="52"/>
        <v>0</v>
      </c>
      <c r="BL230" s="20" t="s">
        <v>567</v>
      </c>
      <c r="BM230" s="20" t="s">
        <v>638</v>
      </c>
    </row>
    <row r="231" spans="2:65" s="1" customFormat="1" ht="22.5" customHeight="1">
      <c r="B231" s="37"/>
      <c r="C231" s="193" t="s">
        <v>639</v>
      </c>
      <c r="D231" s="193" t="s">
        <v>145</v>
      </c>
      <c r="E231" s="194" t="s">
        <v>640</v>
      </c>
      <c r="F231" s="195" t="s">
        <v>641</v>
      </c>
      <c r="G231" s="196" t="s">
        <v>601</v>
      </c>
      <c r="H231" s="197">
        <v>4</v>
      </c>
      <c r="I231" s="198"/>
      <c r="J231" s="198"/>
      <c r="K231" s="199">
        <f t="shared" si="40"/>
        <v>0</v>
      </c>
      <c r="L231" s="195" t="s">
        <v>149</v>
      </c>
      <c r="M231" s="57"/>
      <c r="N231" s="200" t="s">
        <v>22</v>
      </c>
      <c r="O231" s="201" t="s">
        <v>45</v>
      </c>
      <c r="P231" s="125">
        <f t="shared" si="41"/>
        <v>0</v>
      </c>
      <c r="Q231" s="125">
        <f t="shared" si="42"/>
        <v>0</v>
      </c>
      <c r="R231" s="125">
        <f t="shared" si="43"/>
        <v>0</v>
      </c>
      <c r="S231" s="38"/>
      <c r="T231" s="202">
        <f t="shared" si="44"/>
        <v>0</v>
      </c>
      <c r="U231" s="202">
        <v>0</v>
      </c>
      <c r="V231" s="202">
        <f t="shared" si="45"/>
        <v>0</v>
      </c>
      <c r="W231" s="202">
        <v>0</v>
      </c>
      <c r="X231" s="203">
        <f t="shared" si="46"/>
        <v>0</v>
      </c>
      <c r="AR231" s="20" t="s">
        <v>567</v>
      </c>
      <c r="AT231" s="20" t="s">
        <v>145</v>
      </c>
      <c r="AU231" s="20" t="s">
        <v>86</v>
      </c>
      <c r="AY231" s="20" t="s">
        <v>142</v>
      </c>
      <c r="BE231" s="204">
        <f t="shared" si="47"/>
        <v>0</v>
      </c>
      <c r="BF231" s="204">
        <f t="shared" si="48"/>
        <v>0</v>
      </c>
      <c r="BG231" s="204">
        <f t="shared" si="49"/>
        <v>0</v>
      </c>
      <c r="BH231" s="204">
        <f t="shared" si="50"/>
        <v>0</v>
      </c>
      <c r="BI231" s="204">
        <f t="shared" si="51"/>
        <v>0</v>
      </c>
      <c r="BJ231" s="20" t="s">
        <v>84</v>
      </c>
      <c r="BK231" s="204">
        <f t="shared" si="52"/>
        <v>0</v>
      </c>
      <c r="BL231" s="20" t="s">
        <v>567</v>
      </c>
      <c r="BM231" s="20" t="s">
        <v>642</v>
      </c>
    </row>
    <row r="232" spans="2:65" s="1" customFormat="1" ht="22.5" customHeight="1">
      <c r="B232" s="37"/>
      <c r="C232" s="193" t="s">
        <v>643</v>
      </c>
      <c r="D232" s="193" t="s">
        <v>145</v>
      </c>
      <c r="E232" s="194" t="s">
        <v>644</v>
      </c>
      <c r="F232" s="195" t="s">
        <v>645</v>
      </c>
      <c r="G232" s="196" t="s">
        <v>601</v>
      </c>
      <c r="H232" s="197">
        <v>4</v>
      </c>
      <c r="I232" s="198"/>
      <c r="J232" s="198"/>
      <c r="K232" s="199">
        <f t="shared" si="40"/>
        <v>0</v>
      </c>
      <c r="L232" s="195" t="s">
        <v>149</v>
      </c>
      <c r="M232" s="57"/>
      <c r="N232" s="200" t="s">
        <v>22</v>
      </c>
      <c r="O232" s="201" t="s">
        <v>45</v>
      </c>
      <c r="P232" s="125">
        <f t="shared" si="41"/>
        <v>0</v>
      </c>
      <c r="Q232" s="125">
        <f t="shared" si="42"/>
        <v>0</v>
      </c>
      <c r="R232" s="125">
        <f t="shared" si="43"/>
        <v>0</v>
      </c>
      <c r="S232" s="38"/>
      <c r="T232" s="202">
        <f t="shared" si="44"/>
        <v>0</v>
      </c>
      <c r="U232" s="202">
        <v>0</v>
      </c>
      <c r="V232" s="202">
        <f t="shared" si="45"/>
        <v>0</v>
      </c>
      <c r="W232" s="202">
        <v>0</v>
      </c>
      <c r="X232" s="203">
        <f t="shared" si="46"/>
        <v>0</v>
      </c>
      <c r="AR232" s="20" t="s">
        <v>567</v>
      </c>
      <c r="AT232" s="20" t="s">
        <v>145</v>
      </c>
      <c r="AU232" s="20" t="s">
        <v>86</v>
      </c>
      <c r="AY232" s="20" t="s">
        <v>142</v>
      </c>
      <c r="BE232" s="204">
        <f t="shared" si="47"/>
        <v>0</v>
      </c>
      <c r="BF232" s="204">
        <f t="shared" si="48"/>
        <v>0</v>
      </c>
      <c r="BG232" s="204">
        <f t="shared" si="49"/>
        <v>0</v>
      </c>
      <c r="BH232" s="204">
        <f t="shared" si="50"/>
        <v>0</v>
      </c>
      <c r="BI232" s="204">
        <f t="shared" si="51"/>
        <v>0</v>
      </c>
      <c r="BJ232" s="20" t="s">
        <v>84</v>
      </c>
      <c r="BK232" s="204">
        <f t="shared" si="52"/>
        <v>0</v>
      </c>
      <c r="BL232" s="20" t="s">
        <v>567</v>
      </c>
      <c r="BM232" s="20" t="s">
        <v>646</v>
      </c>
    </row>
    <row r="233" spans="2:65" s="10" customFormat="1" ht="37.35" customHeight="1">
      <c r="B233" s="175"/>
      <c r="C233" s="176"/>
      <c r="D233" s="177" t="s">
        <v>75</v>
      </c>
      <c r="E233" s="178" t="s">
        <v>647</v>
      </c>
      <c r="F233" s="178" t="s">
        <v>648</v>
      </c>
      <c r="G233" s="176"/>
      <c r="H233" s="176"/>
      <c r="I233" s="179"/>
      <c r="J233" s="179"/>
      <c r="K233" s="180">
        <f>BK233</f>
        <v>0</v>
      </c>
      <c r="L233" s="176"/>
      <c r="M233" s="181"/>
      <c r="N233" s="182"/>
      <c r="O233" s="183"/>
      <c r="P233" s="183"/>
      <c r="Q233" s="184">
        <f>Q234</f>
        <v>0</v>
      </c>
      <c r="R233" s="184">
        <f>R234</f>
        <v>0</v>
      </c>
      <c r="S233" s="183"/>
      <c r="T233" s="185">
        <f>T234</f>
        <v>0</v>
      </c>
      <c r="U233" s="183"/>
      <c r="V233" s="185">
        <f>V234</f>
        <v>0</v>
      </c>
      <c r="W233" s="183"/>
      <c r="X233" s="186">
        <f>X234</f>
        <v>0</v>
      </c>
      <c r="AR233" s="187" t="s">
        <v>166</v>
      </c>
      <c r="AT233" s="188" t="s">
        <v>75</v>
      </c>
      <c r="AU233" s="188" t="s">
        <v>76</v>
      </c>
      <c r="AY233" s="187" t="s">
        <v>142</v>
      </c>
      <c r="BK233" s="189">
        <f>BK234</f>
        <v>0</v>
      </c>
    </row>
    <row r="234" spans="2:65" s="10" customFormat="1" ht="19.899999999999999" customHeight="1">
      <c r="B234" s="175"/>
      <c r="C234" s="176"/>
      <c r="D234" s="190" t="s">
        <v>75</v>
      </c>
      <c r="E234" s="191" t="s">
        <v>649</v>
      </c>
      <c r="F234" s="191" t="s">
        <v>650</v>
      </c>
      <c r="G234" s="176"/>
      <c r="H234" s="176"/>
      <c r="I234" s="179"/>
      <c r="J234" s="179"/>
      <c r="K234" s="192">
        <f>BK234</f>
        <v>0</v>
      </c>
      <c r="L234" s="176"/>
      <c r="M234" s="181"/>
      <c r="N234" s="182"/>
      <c r="O234" s="183"/>
      <c r="P234" s="183"/>
      <c r="Q234" s="184">
        <f>SUM(Q235:Q241)</f>
        <v>0</v>
      </c>
      <c r="R234" s="184">
        <f>SUM(R235:R241)</f>
        <v>0</v>
      </c>
      <c r="S234" s="183"/>
      <c r="T234" s="185">
        <f>SUM(T235:T241)</f>
        <v>0</v>
      </c>
      <c r="U234" s="183"/>
      <c r="V234" s="185">
        <f>SUM(V235:V241)</f>
        <v>0</v>
      </c>
      <c r="W234" s="183"/>
      <c r="X234" s="186">
        <f>SUM(X235:X241)</f>
        <v>0</v>
      </c>
      <c r="AR234" s="187" t="s">
        <v>166</v>
      </c>
      <c r="AT234" s="188" t="s">
        <v>75</v>
      </c>
      <c r="AU234" s="188" t="s">
        <v>84</v>
      </c>
      <c r="AY234" s="187" t="s">
        <v>142</v>
      </c>
      <c r="BK234" s="189">
        <f>SUM(BK235:BK241)</f>
        <v>0</v>
      </c>
    </row>
    <row r="235" spans="2:65" s="1" customFormat="1" ht="44.25" customHeight="1">
      <c r="B235" s="37"/>
      <c r="C235" s="193" t="s">
        <v>651</v>
      </c>
      <c r="D235" s="193" t="s">
        <v>145</v>
      </c>
      <c r="E235" s="194" t="s">
        <v>652</v>
      </c>
      <c r="F235" s="195" t="s">
        <v>653</v>
      </c>
      <c r="G235" s="196" t="s">
        <v>654</v>
      </c>
      <c r="H235" s="197">
        <v>0</v>
      </c>
      <c r="I235" s="198"/>
      <c r="J235" s="198"/>
      <c r="K235" s="199">
        <f t="shared" ref="K235:K241" si="53">ROUND(P235*H235,2)</f>
        <v>0</v>
      </c>
      <c r="L235" s="195" t="s">
        <v>22</v>
      </c>
      <c r="M235" s="57"/>
      <c r="N235" s="200" t="s">
        <v>22</v>
      </c>
      <c r="O235" s="201" t="s">
        <v>45</v>
      </c>
      <c r="P235" s="125">
        <f t="shared" ref="P235:P241" si="54">I235+J235</f>
        <v>0</v>
      </c>
      <c r="Q235" s="125">
        <f t="shared" ref="Q235:Q241" si="55">ROUND(I235*H235,2)</f>
        <v>0</v>
      </c>
      <c r="R235" s="125">
        <f t="shared" ref="R235:R241" si="56">ROUND(J235*H235,2)</f>
        <v>0</v>
      </c>
      <c r="S235" s="38"/>
      <c r="T235" s="202">
        <f t="shared" ref="T235:T241" si="57">S235*H235</f>
        <v>0</v>
      </c>
      <c r="U235" s="202">
        <v>0</v>
      </c>
      <c r="V235" s="202">
        <f t="shared" ref="V235:V241" si="58">U235*H235</f>
        <v>0</v>
      </c>
      <c r="W235" s="202">
        <v>0</v>
      </c>
      <c r="X235" s="203">
        <f t="shared" ref="X235:X241" si="59">W235*H235</f>
        <v>0</v>
      </c>
      <c r="AR235" s="20" t="s">
        <v>567</v>
      </c>
      <c r="AT235" s="20" t="s">
        <v>145</v>
      </c>
      <c r="AU235" s="20" t="s">
        <v>86</v>
      </c>
      <c r="AY235" s="20" t="s">
        <v>142</v>
      </c>
      <c r="BE235" s="204">
        <f t="shared" ref="BE235:BE241" si="60">IF(O235="základní",K235,0)</f>
        <v>0</v>
      </c>
      <c r="BF235" s="204">
        <f t="shared" ref="BF235:BF241" si="61">IF(O235="snížená",K235,0)</f>
        <v>0</v>
      </c>
      <c r="BG235" s="204">
        <f t="shared" ref="BG235:BG241" si="62">IF(O235="zákl. přenesená",K235,0)</f>
        <v>0</v>
      </c>
      <c r="BH235" s="204">
        <f t="shared" ref="BH235:BH241" si="63">IF(O235="sníž. přenesená",K235,0)</f>
        <v>0</v>
      </c>
      <c r="BI235" s="204">
        <f t="shared" ref="BI235:BI241" si="64">IF(O235="nulová",K235,0)</f>
        <v>0</v>
      </c>
      <c r="BJ235" s="20" t="s">
        <v>84</v>
      </c>
      <c r="BK235" s="204">
        <f t="shared" ref="BK235:BK241" si="65">ROUND(P235*H235,2)</f>
        <v>0</v>
      </c>
      <c r="BL235" s="20" t="s">
        <v>567</v>
      </c>
      <c r="BM235" s="20" t="s">
        <v>655</v>
      </c>
    </row>
    <row r="236" spans="2:65" s="1" customFormat="1" ht="31.5" customHeight="1">
      <c r="B236" s="37"/>
      <c r="C236" s="193" t="s">
        <v>656</v>
      </c>
      <c r="D236" s="193" t="s">
        <v>145</v>
      </c>
      <c r="E236" s="194" t="s">
        <v>657</v>
      </c>
      <c r="F236" s="195" t="s">
        <v>658</v>
      </c>
      <c r="G236" s="196" t="s">
        <v>654</v>
      </c>
      <c r="H236" s="197">
        <v>0</v>
      </c>
      <c r="I236" s="198"/>
      <c r="J236" s="198"/>
      <c r="K236" s="199">
        <f t="shared" si="53"/>
        <v>0</v>
      </c>
      <c r="L236" s="195" t="s">
        <v>22</v>
      </c>
      <c r="M236" s="57"/>
      <c r="N236" s="200" t="s">
        <v>22</v>
      </c>
      <c r="O236" s="201" t="s">
        <v>45</v>
      </c>
      <c r="P236" s="125">
        <f t="shared" si="54"/>
        <v>0</v>
      </c>
      <c r="Q236" s="125">
        <f t="shared" si="55"/>
        <v>0</v>
      </c>
      <c r="R236" s="125">
        <f t="shared" si="56"/>
        <v>0</v>
      </c>
      <c r="S236" s="38"/>
      <c r="T236" s="202">
        <f t="shared" si="57"/>
        <v>0</v>
      </c>
      <c r="U236" s="202">
        <v>0</v>
      </c>
      <c r="V236" s="202">
        <f t="shared" si="58"/>
        <v>0</v>
      </c>
      <c r="W236" s="202">
        <v>0</v>
      </c>
      <c r="X236" s="203">
        <f t="shared" si="59"/>
        <v>0</v>
      </c>
      <c r="AR236" s="20" t="s">
        <v>567</v>
      </c>
      <c r="AT236" s="20" t="s">
        <v>145</v>
      </c>
      <c r="AU236" s="20" t="s">
        <v>86</v>
      </c>
      <c r="AY236" s="20" t="s">
        <v>142</v>
      </c>
      <c r="BE236" s="204">
        <f t="shared" si="60"/>
        <v>0</v>
      </c>
      <c r="BF236" s="204">
        <f t="shared" si="61"/>
        <v>0</v>
      </c>
      <c r="BG236" s="204">
        <f t="shared" si="62"/>
        <v>0</v>
      </c>
      <c r="BH236" s="204">
        <f t="shared" si="63"/>
        <v>0</v>
      </c>
      <c r="BI236" s="204">
        <f t="shared" si="64"/>
        <v>0</v>
      </c>
      <c r="BJ236" s="20" t="s">
        <v>84</v>
      </c>
      <c r="BK236" s="204">
        <f t="shared" si="65"/>
        <v>0</v>
      </c>
      <c r="BL236" s="20" t="s">
        <v>567</v>
      </c>
      <c r="BM236" s="20" t="s">
        <v>659</v>
      </c>
    </row>
    <row r="237" spans="2:65" s="1" customFormat="1" ht="22.5" customHeight="1">
      <c r="B237" s="37"/>
      <c r="C237" s="193" t="s">
        <v>660</v>
      </c>
      <c r="D237" s="193" t="s">
        <v>145</v>
      </c>
      <c r="E237" s="194" t="s">
        <v>661</v>
      </c>
      <c r="F237" s="195" t="s">
        <v>662</v>
      </c>
      <c r="G237" s="196" t="s">
        <v>654</v>
      </c>
      <c r="H237" s="197">
        <v>0</v>
      </c>
      <c r="I237" s="198"/>
      <c r="J237" s="198"/>
      <c r="K237" s="199">
        <f t="shared" si="53"/>
        <v>0</v>
      </c>
      <c r="L237" s="195" t="s">
        <v>22</v>
      </c>
      <c r="M237" s="57"/>
      <c r="N237" s="200" t="s">
        <v>22</v>
      </c>
      <c r="O237" s="201" t="s">
        <v>45</v>
      </c>
      <c r="P237" s="125">
        <f t="shared" si="54"/>
        <v>0</v>
      </c>
      <c r="Q237" s="125">
        <f t="shared" si="55"/>
        <v>0</v>
      </c>
      <c r="R237" s="125">
        <f t="shared" si="56"/>
        <v>0</v>
      </c>
      <c r="S237" s="38"/>
      <c r="T237" s="202">
        <f t="shared" si="57"/>
        <v>0</v>
      </c>
      <c r="U237" s="202">
        <v>0</v>
      </c>
      <c r="V237" s="202">
        <f t="shared" si="58"/>
        <v>0</v>
      </c>
      <c r="W237" s="202">
        <v>0</v>
      </c>
      <c r="X237" s="203">
        <f t="shared" si="59"/>
        <v>0</v>
      </c>
      <c r="AR237" s="20" t="s">
        <v>567</v>
      </c>
      <c r="AT237" s="20" t="s">
        <v>145</v>
      </c>
      <c r="AU237" s="20" t="s">
        <v>86</v>
      </c>
      <c r="AY237" s="20" t="s">
        <v>142</v>
      </c>
      <c r="BE237" s="204">
        <f t="shared" si="60"/>
        <v>0</v>
      </c>
      <c r="BF237" s="204">
        <f t="shared" si="61"/>
        <v>0</v>
      </c>
      <c r="BG237" s="204">
        <f t="shared" si="62"/>
        <v>0</v>
      </c>
      <c r="BH237" s="204">
        <f t="shared" si="63"/>
        <v>0</v>
      </c>
      <c r="BI237" s="204">
        <f t="shared" si="64"/>
        <v>0</v>
      </c>
      <c r="BJ237" s="20" t="s">
        <v>84</v>
      </c>
      <c r="BK237" s="204">
        <f t="shared" si="65"/>
        <v>0</v>
      </c>
      <c r="BL237" s="20" t="s">
        <v>567</v>
      </c>
      <c r="BM237" s="20" t="s">
        <v>663</v>
      </c>
    </row>
    <row r="238" spans="2:65" s="1" customFormat="1" ht="57" customHeight="1">
      <c r="B238" s="37"/>
      <c r="C238" s="193" t="s">
        <v>664</v>
      </c>
      <c r="D238" s="193" t="s">
        <v>145</v>
      </c>
      <c r="E238" s="194" t="s">
        <v>665</v>
      </c>
      <c r="F238" s="195" t="s">
        <v>666</v>
      </c>
      <c r="G238" s="196" t="s">
        <v>654</v>
      </c>
      <c r="H238" s="197">
        <v>0</v>
      </c>
      <c r="I238" s="198"/>
      <c r="J238" s="198"/>
      <c r="K238" s="199">
        <f t="shared" si="53"/>
        <v>0</v>
      </c>
      <c r="L238" s="195" t="s">
        <v>22</v>
      </c>
      <c r="M238" s="57"/>
      <c r="N238" s="200" t="s">
        <v>22</v>
      </c>
      <c r="O238" s="201" t="s">
        <v>45</v>
      </c>
      <c r="P238" s="125">
        <f t="shared" si="54"/>
        <v>0</v>
      </c>
      <c r="Q238" s="125">
        <f t="shared" si="55"/>
        <v>0</v>
      </c>
      <c r="R238" s="125">
        <f t="shared" si="56"/>
        <v>0</v>
      </c>
      <c r="S238" s="38"/>
      <c r="T238" s="202">
        <f t="shared" si="57"/>
        <v>0</v>
      </c>
      <c r="U238" s="202">
        <v>0</v>
      </c>
      <c r="V238" s="202">
        <f t="shared" si="58"/>
        <v>0</v>
      </c>
      <c r="W238" s="202">
        <v>0</v>
      </c>
      <c r="X238" s="203">
        <f t="shared" si="59"/>
        <v>0</v>
      </c>
      <c r="AR238" s="20" t="s">
        <v>567</v>
      </c>
      <c r="AT238" s="20" t="s">
        <v>145</v>
      </c>
      <c r="AU238" s="20" t="s">
        <v>86</v>
      </c>
      <c r="AY238" s="20" t="s">
        <v>142</v>
      </c>
      <c r="BE238" s="204">
        <f t="shared" si="60"/>
        <v>0</v>
      </c>
      <c r="BF238" s="204">
        <f t="shared" si="61"/>
        <v>0</v>
      </c>
      <c r="BG238" s="204">
        <f t="shared" si="62"/>
        <v>0</v>
      </c>
      <c r="BH238" s="204">
        <f t="shared" si="63"/>
        <v>0</v>
      </c>
      <c r="BI238" s="204">
        <f t="shared" si="64"/>
        <v>0</v>
      </c>
      <c r="BJ238" s="20" t="s">
        <v>84</v>
      </c>
      <c r="BK238" s="204">
        <f t="shared" si="65"/>
        <v>0</v>
      </c>
      <c r="BL238" s="20" t="s">
        <v>567</v>
      </c>
      <c r="BM238" s="20" t="s">
        <v>667</v>
      </c>
    </row>
    <row r="239" spans="2:65" s="1" customFormat="1" ht="44.25" customHeight="1">
      <c r="B239" s="37"/>
      <c r="C239" s="193" t="s">
        <v>668</v>
      </c>
      <c r="D239" s="193" t="s">
        <v>145</v>
      </c>
      <c r="E239" s="194" t="s">
        <v>669</v>
      </c>
      <c r="F239" s="195" t="s">
        <v>670</v>
      </c>
      <c r="G239" s="196" t="s">
        <v>654</v>
      </c>
      <c r="H239" s="197">
        <v>0</v>
      </c>
      <c r="I239" s="198"/>
      <c r="J239" s="198"/>
      <c r="K239" s="199">
        <f t="shared" si="53"/>
        <v>0</v>
      </c>
      <c r="L239" s="195" t="s">
        <v>22</v>
      </c>
      <c r="M239" s="57"/>
      <c r="N239" s="200" t="s">
        <v>22</v>
      </c>
      <c r="O239" s="201" t="s">
        <v>45</v>
      </c>
      <c r="P239" s="125">
        <f t="shared" si="54"/>
        <v>0</v>
      </c>
      <c r="Q239" s="125">
        <f t="shared" si="55"/>
        <v>0</v>
      </c>
      <c r="R239" s="125">
        <f t="shared" si="56"/>
        <v>0</v>
      </c>
      <c r="S239" s="38"/>
      <c r="T239" s="202">
        <f t="shared" si="57"/>
        <v>0</v>
      </c>
      <c r="U239" s="202">
        <v>0</v>
      </c>
      <c r="V239" s="202">
        <f t="shared" si="58"/>
        <v>0</v>
      </c>
      <c r="W239" s="202">
        <v>0</v>
      </c>
      <c r="X239" s="203">
        <f t="shared" si="59"/>
        <v>0</v>
      </c>
      <c r="AR239" s="20" t="s">
        <v>567</v>
      </c>
      <c r="AT239" s="20" t="s">
        <v>145</v>
      </c>
      <c r="AU239" s="20" t="s">
        <v>86</v>
      </c>
      <c r="AY239" s="20" t="s">
        <v>142</v>
      </c>
      <c r="BE239" s="204">
        <f t="shared" si="60"/>
        <v>0</v>
      </c>
      <c r="BF239" s="204">
        <f t="shared" si="61"/>
        <v>0</v>
      </c>
      <c r="BG239" s="204">
        <f t="shared" si="62"/>
        <v>0</v>
      </c>
      <c r="BH239" s="204">
        <f t="shared" si="63"/>
        <v>0</v>
      </c>
      <c r="BI239" s="204">
        <f t="shared" si="64"/>
        <v>0</v>
      </c>
      <c r="BJ239" s="20" t="s">
        <v>84</v>
      </c>
      <c r="BK239" s="204">
        <f t="shared" si="65"/>
        <v>0</v>
      </c>
      <c r="BL239" s="20" t="s">
        <v>567</v>
      </c>
      <c r="BM239" s="20" t="s">
        <v>671</v>
      </c>
    </row>
    <row r="240" spans="2:65" s="1" customFormat="1" ht="57" customHeight="1">
      <c r="B240" s="37"/>
      <c r="C240" s="193" t="s">
        <v>672</v>
      </c>
      <c r="D240" s="193" t="s">
        <v>145</v>
      </c>
      <c r="E240" s="194" t="s">
        <v>673</v>
      </c>
      <c r="F240" s="195" t="s">
        <v>674</v>
      </c>
      <c r="G240" s="196" t="s">
        <v>654</v>
      </c>
      <c r="H240" s="197">
        <v>0</v>
      </c>
      <c r="I240" s="198"/>
      <c r="J240" s="198"/>
      <c r="K240" s="199">
        <f t="shared" si="53"/>
        <v>0</v>
      </c>
      <c r="L240" s="195" t="s">
        <v>22</v>
      </c>
      <c r="M240" s="57"/>
      <c r="N240" s="200" t="s">
        <v>22</v>
      </c>
      <c r="O240" s="201" t="s">
        <v>45</v>
      </c>
      <c r="P240" s="125">
        <f t="shared" si="54"/>
        <v>0</v>
      </c>
      <c r="Q240" s="125">
        <f t="shared" si="55"/>
        <v>0</v>
      </c>
      <c r="R240" s="125">
        <f t="shared" si="56"/>
        <v>0</v>
      </c>
      <c r="S240" s="38"/>
      <c r="T240" s="202">
        <f t="shared" si="57"/>
        <v>0</v>
      </c>
      <c r="U240" s="202">
        <v>0</v>
      </c>
      <c r="V240" s="202">
        <f t="shared" si="58"/>
        <v>0</v>
      </c>
      <c r="W240" s="202">
        <v>0</v>
      </c>
      <c r="X240" s="203">
        <f t="shared" si="59"/>
        <v>0</v>
      </c>
      <c r="AR240" s="20" t="s">
        <v>567</v>
      </c>
      <c r="AT240" s="20" t="s">
        <v>145</v>
      </c>
      <c r="AU240" s="20" t="s">
        <v>86</v>
      </c>
      <c r="AY240" s="20" t="s">
        <v>142</v>
      </c>
      <c r="BE240" s="204">
        <f t="shared" si="60"/>
        <v>0</v>
      </c>
      <c r="BF240" s="204">
        <f t="shared" si="61"/>
        <v>0</v>
      </c>
      <c r="BG240" s="204">
        <f t="shared" si="62"/>
        <v>0</v>
      </c>
      <c r="BH240" s="204">
        <f t="shared" si="63"/>
        <v>0</v>
      </c>
      <c r="BI240" s="204">
        <f t="shared" si="64"/>
        <v>0</v>
      </c>
      <c r="BJ240" s="20" t="s">
        <v>84</v>
      </c>
      <c r="BK240" s="204">
        <f t="shared" si="65"/>
        <v>0</v>
      </c>
      <c r="BL240" s="20" t="s">
        <v>567</v>
      </c>
      <c r="BM240" s="20" t="s">
        <v>675</v>
      </c>
    </row>
    <row r="241" spans="2:65" s="1" customFormat="1" ht="31.5" customHeight="1">
      <c r="B241" s="37"/>
      <c r="C241" s="193" t="s">
        <v>676</v>
      </c>
      <c r="D241" s="193" t="s">
        <v>145</v>
      </c>
      <c r="E241" s="194" t="s">
        <v>677</v>
      </c>
      <c r="F241" s="195" t="s">
        <v>678</v>
      </c>
      <c r="G241" s="196" t="s">
        <v>654</v>
      </c>
      <c r="H241" s="197">
        <v>0</v>
      </c>
      <c r="I241" s="198"/>
      <c r="J241" s="198"/>
      <c r="K241" s="199">
        <f t="shared" si="53"/>
        <v>0</v>
      </c>
      <c r="L241" s="195" t="s">
        <v>22</v>
      </c>
      <c r="M241" s="57"/>
      <c r="N241" s="200" t="s">
        <v>22</v>
      </c>
      <c r="O241" s="223" t="s">
        <v>45</v>
      </c>
      <c r="P241" s="224">
        <f t="shared" si="54"/>
        <v>0</v>
      </c>
      <c r="Q241" s="224">
        <f t="shared" si="55"/>
        <v>0</v>
      </c>
      <c r="R241" s="224">
        <f t="shared" si="56"/>
        <v>0</v>
      </c>
      <c r="S241" s="225"/>
      <c r="T241" s="226">
        <f t="shared" si="57"/>
        <v>0</v>
      </c>
      <c r="U241" s="226">
        <v>0</v>
      </c>
      <c r="V241" s="226">
        <f t="shared" si="58"/>
        <v>0</v>
      </c>
      <c r="W241" s="226">
        <v>0</v>
      </c>
      <c r="X241" s="227">
        <f t="shared" si="59"/>
        <v>0</v>
      </c>
      <c r="AR241" s="20" t="s">
        <v>567</v>
      </c>
      <c r="AT241" s="20" t="s">
        <v>145</v>
      </c>
      <c r="AU241" s="20" t="s">
        <v>86</v>
      </c>
      <c r="AY241" s="20" t="s">
        <v>142</v>
      </c>
      <c r="BE241" s="204">
        <f t="shared" si="60"/>
        <v>0</v>
      </c>
      <c r="BF241" s="204">
        <f t="shared" si="61"/>
        <v>0</v>
      </c>
      <c r="BG241" s="204">
        <f t="shared" si="62"/>
        <v>0</v>
      </c>
      <c r="BH241" s="204">
        <f t="shared" si="63"/>
        <v>0</v>
      </c>
      <c r="BI241" s="204">
        <f t="shared" si="64"/>
        <v>0</v>
      </c>
      <c r="BJ241" s="20" t="s">
        <v>84</v>
      </c>
      <c r="BK241" s="204">
        <f t="shared" si="65"/>
        <v>0</v>
      </c>
      <c r="BL241" s="20" t="s">
        <v>567</v>
      </c>
      <c r="BM241" s="20" t="s">
        <v>679</v>
      </c>
    </row>
    <row r="242" spans="2:65" s="1" customFormat="1" ht="6.95" customHeight="1">
      <c r="B242" s="52"/>
      <c r="C242" s="53"/>
      <c r="D242" s="53"/>
      <c r="E242" s="53"/>
      <c r="F242" s="53"/>
      <c r="G242" s="53"/>
      <c r="H242" s="53"/>
      <c r="I242" s="134"/>
      <c r="J242" s="134"/>
      <c r="K242" s="53"/>
      <c r="L242" s="53"/>
      <c r="M242" s="57"/>
    </row>
  </sheetData>
  <sheetProtection password="CC35" sheet="1" objects="1" scenarios="1" formatCells="0" formatColumns="0" formatRows="0" sort="0" autoFilter="0"/>
  <autoFilter ref="C95:L241"/>
  <mergeCells count="9">
    <mergeCell ref="E86:H86"/>
    <mergeCell ref="E88:H88"/>
    <mergeCell ref="G1:H1"/>
    <mergeCell ref="M2:Z2"/>
    <mergeCell ref="E7:H7"/>
    <mergeCell ref="E9:H9"/>
    <mergeCell ref="E24:H24"/>
    <mergeCell ref="E47:H47"/>
    <mergeCell ref="E49:H49"/>
  </mergeCells>
  <hyperlinks>
    <hyperlink ref="F1:G1" location="C2" display="1) Krycí list soupisu"/>
    <hyperlink ref="G1:H1" location="C56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1" customFormat="1" ht="45" customHeight="1">
      <c r="B3" s="232"/>
      <c r="C3" s="355" t="s">
        <v>680</v>
      </c>
      <c r="D3" s="355"/>
      <c r="E3" s="355"/>
      <c r="F3" s="355"/>
      <c r="G3" s="355"/>
      <c r="H3" s="355"/>
      <c r="I3" s="355"/>
      <c r="J3" s="355"/>
      <c r="K3" s="233"/>
    </row>
    <row r="4" spans="2:11" ht="25.5" customHeight="1">
      <c r="B4" s="234"/>
      <c r="C4" s="359" t="s">
        <v>681</v>
      </c>
      <c r="D4" s="359"/>
      <c r="E4" s="359"/>
      <c r="F4" s="359"/>
      <c r="G4" s="359"/>
      <c r="H4" s="359"/>
      <c r="I4" s="359"/>
      <c r="J4" s="359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8" t="s">
        <v>682</v>
      </c>
      <c r="D6" s="358"/>
      <c r="E6" s="358"/>
      <c r="F6" s="358"/>
      <c r="G6" s="358"/>
      <c r="H6" s="358"/>
      <c r="I6" s="358"/>
      <c r="J6" s="358"/>
      <c r="K6" s="235"/>
    </row>
    <row r="7" spans="2:11" ht="15" customHeight="1">
      <c r="B7" s="238"/>
      <c r="C7" s="358" t="s">
        <v>683</v>
      </c>
      <c r="D7" s="358"/>
      <c r="E7" s="358"/>
      <c r="F7" s="358"/>
      <c r="G7" s="358"/>
      <c r="H7" s="358"/>
      <c r="I7" s="358"/>
      <c r="J7" s="358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8" t="s">
        <v>684</v>
      </c>
      <c r="D9" s="358"/>
      <c r="E9" s="358"/>
      <c r="F9" s="358"/>
      <c r="G9" s="358"/>
      <c r="H9" s="358"/>
      <c r="I9" s="358"/>
      <c r="J9" s="358"/>
      <c r="K9" s="235"/>
    </row>
    <row r="10" spans="2:11" ht="15" customHeight="1">
      <c r="B10" s="238"/>
      <c r="C10" s="237"/>
      <c r="D10" s="358" t="s">
        <v>685</v>
      </c>
      <c r="E10" s="358"/>
      <c r="F10" s="358"/>
      <c r="G10" s="358"/>
      <c r="H10" s="358"/>
      <c r="I10" s="358"/>
      <c r="J10" s="358"/>
      <c r="K10" s="235"/>
    </row>
    <row r="11" spans="2:11" ht="15" customHeight="1">
      <c r="B11" s="238"/>
      <c r="C11" s="239"/>
      <c r="D11" s="358" t="s">
        <v>686</v>
      </c>
      <c r="E11" s="358"/>
      <c r="F11" s="358"/>
      <c r="G11" s="358"/>
      <c r="H11" s="358"/>
      <c r="I11" s="358"/>
      <c r="J11" s="358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8" t="s">
        <v>687</v>
      </c>
      <c r="E13" s="358"/>
      <c r="F13" s="358"/>
      <c r="G13" s="358"/>
      <c r="H13" s="358"/>
      <c r="I13" s="358"/>
      <c r="J13" s="358"/>
      <c r="K13" s="235"/>
    </row>
    <row r="14" spans="2:11" ht="15" customHeight="1">
      <c r="B14" s="238"/>
      <c r="C14" s="239"/>
      <c r="D14" s="358" t="s">
        <v>688</v>
      </c>
      <c r="E14" s="358"/>
      <c r="F14" s="358"/>
      <c r="G14" s="358"/>
      <c r="H14" s="358"/>
      <c r="I14" s="358"/>
      <c r="J14" s="358"/>
      <c r="K14" s="235"/>
    </row>
    <row r="15" spans="2:11" ht="15" customHeight="1">
      <c r="B15" s="238"/>
      <c r="C15" s="239"/>
      <c r="D15" s="358" t="s">
        <v>689</v>
      </c>
      <c r="E15" s="358"/>
      <c r="F15" s="358"/>
      <c r="G15" s="358"/>
      <c r="H15" s="358"/>
      <c r="I15" s="358"/>
      <c r="J15" s="358"/>
      <c r="K15" s="235"/>
    </row>
    <row r="16" spans="2:11" ht="15" customHeight="1">
      <c r="B16" s="238"/>
      <c r="C16" s="239"/>
      <c r="D16" s="239"/>
      <c r="E16" s="240" t="s">
        <v>83</v>
      </c>
      <c r="F16" s="358" t="s">
        <v>690</v>
      </c>
      <c r="G16" s="358"/>
      <c r="H16" s="358"/>
      <c r="I16" s="358"/>
      <c r="J16" s="358"/>
      <c r="K16" s="235"/>
    </row>
    <row r="17" spans="2:11" ht="15" customHeight="1">
      <c r="B17" s="238"/>
      <c r="C17" s="239"/>
      <c r="D17" s="239"/>
      <c r="E17" s="240" t="s">
        <v>691</v>
      </c>
      <c r="F17" s="358" t="s">
        <v>692</v>
      </c>
      <c r="G17" s="358"/>
      <c r="H17" s="358"/>
      <c r="I17" s="358"/>
      <c r="J17" s="358"/>
      <c r="K17" s="235"/>
    </row>
    <row r="18" spans="2:11" ht="15" customHeight="1">
      <c r="B18" s="238"/>
      <c r="C18" s="239"/>
      <c r="D18" s="239"/>
      <c r="E18" s="240" t="s">
        <v>693</v>
      </c>
      <c r="F18" s="358" t="s">
        <v>694</v>
      </c>
      <c r="G18" s="358"/>
      <c r="H18" s="358"/>
      <c r="I18" s="358"/>
      <c r="J18" s="358"/>
      <c r="K18" s="235"/>
    </row>
    <row r="19" spans="2:11" ht="15" customHeight="1">
      <c r="B19" s="238"/>
      <c r="C19" s="239"/>
      <c r="D19" s="239"/>
      <c r="E19" s="240" t="s">
        <v>695</v>
      </c>
      <c r="F19" s="358" t="s">
        <v>696</v>
      </c>
      <c r="G19" s="358"/>
      <c r="H19" s="358"/>
      <c r="I19" s="358"/>
      <c r="J19" s="358"/>
      <c r="K19" s="235"/>
    </row>
    <row r="20" spans="2:11" ht="15" customHeight="1">
      <c r="B20" s="238"/>
      <c r="C20" s="239"/>
      <c r="D20" s="239"/>
      <c r="E20" s="240" t="s">
        <v>697</v>
      </c>
      <c r="F20" s="358" t="s">
        <v>698</v>
      </c>
      <c r="G20" s="358"/>
      <c r="H20" s="358"/>
      <c r="I20" s="358"/>
      <c r="J20" s="358"/>
      <c r="K20" s="235"/>
    </row>
    <row r="21" spans="2:11" ht="15" customHeight="1">
      <c r="B21" s="238"/>
      <c r="C21" s="239"/>
      <c r="D21" s="239"/>
      <c r="E21" s="240" t="s">
        <v>699</v>
      </c>
      <c r="F21" s="358" t="s">
        <v>700</v>
      </c>
      <c r="G21" s="358"/>
      <c r="H21" s="358"/>
      <c r="I21" s="358"/>
      <c r="J21" s="358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8" t="s">
        <v>701</v>
      </c>
      <c r="D23" s="358"/>
      <c r="E23" s="358"/>
      <c r="F23" s="358"/>
      <c r="G23" s="358"/>
      <c r="H23" s="358"/>
      <c r="I23" s="358"/>
      <c r="J23" s="358"/>
      <c r="K23" s="235"/>
    </row>
    <row r="24" spans="2:11" ht="15" customHeight="1">
      <c r="B24" s="238"/>
      <c r="C24" s="358" t="s">
        <v>702</v>
      </c>
      <c r="D24" s="358"/>
      <c r="E24" s="358"/>
      <c r="F24" s="358"/>
      <c r="G24" s="358"/>
      <c r="H24" s="358"/>
      <c r="I24" s="358"/>
      <c r="J24" s="358"/>
      <c r="K24" s="235"/>
    </row>
    <row r="25" spans="2:11" ht="15" customHeight="1">
      <c r="B25" s="238"/>
      <c r="C25" s="237"/>
      <c r="D25" s="358" t="s">
        <v>703</v>
      </c>
      <c r="E25" s="358"/>
      <c r="F25" s="358"/>
      <c r="G25" s="358"/>
      <c r="H25" s="358"/>
      <c r="I25" s="358"/>
      <c r="J25" s="358"/>
      <c r="K25" s="235"/>
    </row>
    <row r="26" spans="2:11" ht="15" customHeight="1">
      <c r="B26" s="238"/>
      <c r="C26" s="239"/>
      <c r="D26" s="358" t="s">
        <v>704</v>
      </c>
      <c r="E26" s="358"/>
      <c r="F26" s="358"/>
      <c r="G26" s="358"/>
      <c r="H26" s="358"/>
      <c r="I26" s="358"/>
      <c r="J26" s="358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8" t="s">
        <v>705</v>
      </c>
      <c r="E28" s="358"/>
      <c r="F28" s="358"/>
      <c r="G28" s="358"/>
      <c r="H28" s="358"/>
      <c r="I28" s="358"/>
      <c r="J28" s="358"/>
      <c r="K28" s="235"/>
    </row>
    <row r="29" spans="2:11" ht="15" customHeight="1">
      <c r="B29" s="238"/>
      <c r="C29" s="239"/>
      <c r="D29" s="358" t="s">
        <v>706</v>
      </c>
      <c r="E29" s="358"/>
      <c r="F29" s="358"/>
      <c r="G29" s="358"/>
      <c r="H29" s="358"/>
      <c r="I29" s="358"/>
      <c r="J29" s="358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8" t="s">
        <v>707</v>
      </c>
      <c r="E31" s="358"/>
      <c r="F31" s="358"/>
      <c r="G31" s="358"/>
      <c r="H31" s="358"/>
      <c r="I31" s="358"/>
      <c r="J31" s="358"/>
      <c r="K31" s="235"/>
    </row>
    <row r="32" spans="2:11" ht="15" customHeight="1">
      <c r="B32" s="238"/>
      <c r="C32" s="239"/>
      <c r="D32" s="358" t="s">
        <v>708</v>
      </c>
      <c r="E32" s="358"/>
      <c r="F32" s="358"/>
      <c r="G32" s="358"/>
      <c r="H32" s="358"/>
      <c r="I32" s="358"/>
      <c r="J32" s="358"/>
      <c r="K32" s="235"/>
    </row>
    <row r="33" spans="2:11" ht="15" customHeight="1">
      <c r="B33" s="238"/>
      <c r="C33" s="239"/>
      <c r="D33" s="358" t="s">
        <v>709</v>
      </c>
      <c r="E33" s="358"/>
      <c r="F33" s="358"/>
      <c r="G33" s="358"/>
      <c r="H33" s="358"/>
      <c r="I33" s="358"/>
      <c r="J33" s="358"/>
      <c r="K33" s="235"/>
    </row>
    <row r="34" spans="2:11" ht="15" customHeight="1">
      <c r="B34" s="238"/>
      <c r="C34" s="239"/>
      <c r="D34" s="237"/>
      <c r="E34" s="241" t="s">
        <v>123</v>
      </c>
      <c r="F34" s="237"/>
      <c r="G34" s="358" t="s">
        <v>710</v>
      </c>
      <c r="H34" s="358"/>
      <c r="I34" s="358"/>
      <c r="J34" s="358"/>
      <c r="K34" s="235"/>
    </row>
    <row r="35" spans="2:11" ht="30.75" customHeight="1">
      <c r="B35" s="238"/>
      <c r="C35" s="239"/>
      <c r="D35" s="237"/>
      <c r="E35" s="241" t="s">
        <v>711</v>
      </c>
      <c r="F35" s="237"/>
      <c r="G35" s="358" t="s">
        <v>712</v>
      </c>
      <c r="H35" s="358"/>
      <c r="I35" s="358"/>
      <c r="J35" s="358"/>
      <c r="K35" s="235"/>
    </row>
    <row r="36" spans="2:11" ht="15" customHeight="1">
      <c r="B36" s="238"/>
      <c r="C36" s="239"/>
      <c r="D36" s="237"/>
      <c r="E36" s="241" t="s">
        <v>55</v>
      </c>
      <c r="F36" s="237"/>
      <c r="G36" s="358" t="s">
        <v>713</v>
      </c>
      <c r="H36" s="358"/>
      <c r="I36" s="358"/>
      <c r="J36" s="358"/>
      <c r="K36" s="235"/>
    </row>
    <row r="37" spans="2:11" ht="15" customHeight="1">
      <c r="B37" s="238"/>
      <c r="C37" s="239"/>
      <c r="D37" s="237"/>
      <c r="E37" s="241" t="s">
        <v>124</v>
      </c>
      <c r="F37" s="237"/>
      <c r="G37" s="358" t="s">
        <v>714</v>
      </c>
      <c r="H37" s="358"/>
      <c r="I37" s="358"/>
      <c r="J37" s="358"/>
      <c r="K37" s="235"/>
    </row>
    <row r="38" spans="2:11" ht="15" customHeight="1">
      <c r="B38" s="238"/>
      <c r="C38" s="239"/>
      <c r="D38" s="237"/>
      <c r="E38" s="241" t="s">
        <v>125</v>
      </c>
      <c r="F38" s="237"/>
      <c r="G38" s="358" t="s">
        <v>715</v>
      </c>
      <c r="H38" s="358"/>
      <c r="I38" s="358"/>
      <c r="J38" s="358"/>
      <c r="K38" s="235"/>
    </row>
    <row r="39" spans="2:11" ht="15" customHeight="1">
      <c r="B39" s="238"/>
      <c r="C39" s="239"/>
      <c r="D39" s="237"/>
      <c r="E39" s="241" t="s">
        <v>126</v>
      </c>
      <c r="F39" s="237"/>
      <c r="G39" s="358" t="s">
        <v>716</v>
      </c>
      <c r="H39" s="358"/>
      <c r="I39" s="358"/>
      <c r="J39" s="358"/>
      <c r="K39" s="235"/>
    </row>
    <row r="40" spans="2:11" ht="15" customHeight="1">
      <c r="B40" s="238"/>
      <c r="C40" s="239"/>
      <c r="D40" s="237"/>
      <c r="E40" s="241" t="s">
        <v>717</v>
      </c>
      <c r="F40" s="237"/>
      <c r="G40" s="358" t="s">
        <v>718</v>
      </c>
      <c r="H40" s="358"/>
      <c r="I40" s="358"/>
      <c r="J40" s="358"/>
      <c r="K40" s="235"/>
    </row>
    <row r="41" spans="2:11" ht="15" customHeight="1">
      <c r="B41" s="238"/>
      <c r="C41" s="239"/>
      <c r="D41" s="237"/>
      <c r="E41" s="241"/>
      <c r="F41" s="237"/>
      <c r="G41" s="358" t="s">
        <v>719</v>
      </c>
      <c r="H41" s="358"/>
      <c r="I41" s="358"/>
      <c r="J41" s="358"/>
      <c r="K41" s="235"/>
    </row>
    <row r="42" spans="2:11" ht="15" customHeight="1">
      <c r="B42" s="238"/>
      <c r="C42" s="239"/>
      <c r="D42" s="237"/>
      <c r="E42" s="241" t="s">
        <v>720</v>
      </c>
      <c r="F42" s="237"/>
      <c r="G42" s="358" t="s">
        <v>721</v>
      </c>
      <c r="H42" s="358"/>
      <c r="I42" s="358"/>
      <c r="J42" s="358"/>
      <c r="K42" s="235"/>
    </row>
    <row r="43" spans="2:11" ht="15" customHeight="1">
      <c r="B43" s="238"/>
      <c r="C43" s="239"/>
      <c r="D43" s="237"/>
      <c r="E43" s="241" t="s">
        <v>129</v>
      </c>
      <c r="F43" s="237"/>
      <c r="G43" s="358" t="s">
        <v>722</v>
      </c>
      <c r="H43" s="358"/>
      <c r="I43" s="358"/>
      <c r="J43" s="358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8" t="s">
        <v>723</v>
      </c>
      <c r="E45" s="358"/>
      <c r="F45" s="358"/>
      <c r="G45" s="358"/>
      <c r="H45" s="358"/>
      <c r="I45" s="358"/>
      <c r="J45" s="358"/>
      <c r="K45" s="235"/>
    </row>
    <row r="46" spans="2:11" ht="15" customHeight="1">
      <c r="B46" s="238"/>
      <c r="C46" s="239"/>
      <c r="D46" s="239"/>
      <c r="E46" s="358" t="s">
        <v>724</v>
      </c>
      <c r="F46" s="358"/>
      <c r="G46" s="358"/>
      <c r="H46" s="358"/>
      <c r="I46" s="358"/>
      <c r="J46" s="358"/>
      <c r="K46" s="235"/>
    </row>
    <row r="47" spans="2:11" ht="15" customHeight="1">
      <c r="B47" s="238"/>
      <c r="C47" s="239"/>
      <c r="D47" s="239"/>
      <c r="E47" s="358" t="s">
        <v>725</v>
      </c>
      <c r="F47" s="358"/>
      <c r="G47" s="358"/>
      <c r="H47" s="358"/>
      <c r="I47" s="358"/>
      <c r="J47" s="358"/>
      <c r="K47" s="235"/>
    </row>
    <row r="48" spans="2:11" ht="15" customHeight="1">
      <c r="B48" s="238"/>
      <c r="C48" s="239"/>
      <c r="D48" s="239"/>
      <c r="E48" s="358" t="s">
        <v>726</v>
      </c>
      <c r="F48" s="358"/>
      <c r="G48" s="358"/>
      <c r="H48" s="358"/>
      <c r="I48" s="358"/>
      <c r="J48" s="358"/>
      <c r="K48" s="235"/>
    </row>
    <row r="49" spans="2:11" ht="15" customHeight="1">
      <c r="B49" s="238"/>
      <c r="C49" s="239"/>
      <c r="D49" s="358" t="s">
        <v>727</v>
      </c>
      <c r="E49" s="358"/>
      <c r="F49" s="358"/>
      <c r="G49" s="358"/>
      <c r="H49" s="358"/>
      <c r="I49" s="358"/>
      <c r="J49" s="358"/>
      <c r="K49" s="235"/>
    </row>
    <row r="50" spans="2:11" ht="25.5" customHeight="1">
      <c r="B50" s="234"/>
      <c r="C50" s="359" t="s">
        <v>728</v>
      </c>
      <c r="D50" s="359"/>
      <c r="E50" s="359"/>
      <c r="F50" s="359"/>
      <c r="G50" s="359"/>
      <c r="H50" s="359"/>
      <c r="I50" s="359"/>
      <c r="J50" s="359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8" t="s">
        <v>729</v>
      </c>
      <c r="D52" s="358"/>
      <c r="E52" s="358"/>
      <c r="F52" s="358"/>
      <c r="G52" s="358"/>
      <c r="H52" s="358"/>
      <c r="I52" s="358"/>
      <c r="J52" s="358"/>
      <c r="K52" s="235"/>
    </row>
    <row r="53" spans="2:11" ht="15" customHeight="1">
      <c r="B53" s="234"/>
      <c r="C53" s="358" t="s">
        <v>730</v>
      </c>
      <c r="D53" s="358"/>
      <c r="E53" s="358"/>
      <c r="F53" s="358"/>
      <c r="G53" s="358"/>
      <c r="H53" s="358"/>
      <c r="I53" s="358"/>
      <c r="J53" s="358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8" t="s">
        <v>731</v>
      </c>
      <c r="D55" s="358"/>
      <c r="E55" s="358"/>
      <c r="F55" s="358"/>
      <c r="G55" s="358"/>
      <c r="H55" s="358"/>
      <c r="I55" s="358"/>
      <c r="J55" s="358"/>
      <c r="K55" s="235"/>
    </row>
    <row r="56" spans="2:11" ht="15" customHeight="1">
      <c r="B56" s="234"/>
      <c r="C56" s="239"/>
      <c r="D56" s="358" t="s">
        <v>732</v>
      </c>
      <c r="E56" s="358"/>
      <c r="F56" s="358"/>
      <c r="G56" s="358"/>
      <c r="H56" s="358"/>
      <c r="I56" s="358"/>
      <c r="J56" s="358"/>
      <c r="K56" s="235"/>
    </row>
    <row r="57" spans="2:11" ht="15" customHeight="1">
      <c r="B57" s="234"/>
      <c r="C57" s="239"/>
      <c r="D57" s="358" t="s">
        <v>733</v>
      </c>
      <c r="E57" s="358"/>
      <c r="F57" s="358"/>
      <c r="G57" s="358"/>
      <c r="H57" s="358"/>
      <c r="I57" s="358"/>
      <c r="J57" s="358"/>
      <c r="K57" s="235"/>
    </row>
    <row r="58" spans="2:11" ht="15" customHeight="1">
      <c r="B58" s="234"/>
      <c r="C58" s="239"/>
      <c r="D58" s="358" t="s">
        <v>734</v>
      </c>
      <c r="E58" s="358"/>
      <c r="F58" s="358"/>
      <c r="G58" s="358"/>
      <c r="H58" s="358"/>
      <c r="I58" s="358"/>
      <c r="J58" s="358"/>
      <c r="K58" s="235"/>
    </row>
    <row r="59" spans="2:11" ht="15" customHeight="1">
      <c r="B59" s="234"/>
      <c r="C59" s="239"/>
      <c r="D59" s="358" t="s">
        <v>735</v>
      </c>
      <c r="E59" s="358"/>
      <c r="F59" s="358"/>
      <c r="G59" s="358"/>
      <c r="H59" s="358"/>
      <c r="I59" s="358"/>
      <c r="J59" s="358"/>
      <c r="K59" s="235"/>
    </row>
    <row r="60" spans="2:11" ht="15" customHeight="1">
      <c r="B60" s="234"/>
      <c r="C60" s="239"/>
      <c r="D60" s="357" t="s">
        <v>736</v>
      </c>
      <c r="E60" s="357"/>
      <c r="F60" s="357"/>
      <c r="G60" s="357"/>
      <c r="H60" s="357"/>
      <c r="I60" s="357"/>
      <c r="J60" s="357"/>
      <c r="K60" s="235"/>
    </row>
    <row r="61" spans="2:11" ht="15" customHeight="1">
      <c r="B61" s="234"/>
      <c r="C61" s="239"/>
      <c r="D61" s="358" t="s">
        <v>737</v>
      </c>
      <c r="E61" s="358"/>
      <c r="F61" s="358"/>
      <c r="G61" s="358"/>
      <c r="H61" s="358"/>
      <c r="I61" s="358"/>
      <c r="J61" s="358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8" t="s">
        <v>738</v>
      </c>
      <c r="E63" s="358"/>
      <c r="F63" s="358"/>
      <c r="G63" s="358"/>
      <c r="H63" s="358"/>
      <c r="I63" s="358"/>
      <c r="J63" s="358"/>
      <c r="K63" s="235"/>
    </row>
    <row r="64" spans="2:11" ht="15" customHeight="1">
      <c r="B64" s="234"/>
      <c r="C64" s="239"/>
      <c r="D64" s="357" t="s">
        <v>739</v>
      </c>
      <c r="E64" s="357"/>
      <c r="F64" s="357"/>
      <c r="G64" s="357"/>
      <c r="H64" s="357"/>
      <c r="I64" s="357"/>
      <c r="J64" s="357"/>
      <c r="K64" s="235"/>
    </row>
    <row r="65" spans="2:11" ht="15" customHeight="1">
      <c r="B65" s="234"/>
      <c r="C65" s="239"/>
      <c r="D65" s="358" t="s">
        <v>740</v>
      </c>
      <c r="E65" s="358"/>
      <c r="F65" s="358"/>
      <c r="G65" s="358"/>
      <c r="H65" s="358"/>
      <c r="I65" s="358"/>
      <c r="J65" s="358"/>
      <c r="K65" s="235"/>
    </row>
    <row r="66" spans="2:11" ht="15" customHeight="1">
      <c r="B66" s="234"/>
      <c r="C66" s="239"/>
      <c r="D66" s="358" t="s">
        <v>741</v>
      </c>
      <c r="E66" s="358"/>
      <c r="F66" s="358"/>
      <c r="G66" s="358"/>
      <c r="H66" s="358"/>
      <c r="I66" s="358"/>
      <c r="J66" s="358"/>
      <c r="K66" s="235"/>
    </row>
    <row r="67" spans="2:11" ht="15" customHeight="1">
      <c r="B67" s="234"/>
      <c r="C67" s="239"/>
      <c r="D67" s="358" t="s">
        <v>742</v>
      </c>
      <c r="E67" s="358"/>
      <c r="F67" s="358"/>
      <c r="G67" s="358"/>
      <c r="H67" s="358"/>
      <c r="I67" s="358"/>
      <c r="J67" s="358"/>
      <c r="K67" s="235"/>
    </row>
    <row r="68" spans="2:11" ht="15" customHeight="1">
      <c r="B68" s="234"/>
      <c r="C68" s="239"/>
      <c r="D68" s="358" t="s">
        <v>743</v>
      </c>
      <c r="E68" s="358"/>
      <c r="F68" s="358"/>
      <c r="G68" s="358"/>
      <c r="H68" s="358"/>
      <c r="I68" s="358"/>
      <c r="J68" s="358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56" t="s">
        <v>91</v>
      </c>
      <c r="D73" s="356"/>
      <c r="E73" s="356"/>
      <c r="F73" s="356"/>
      <c r="G73" s="356"/>
      <c r="H73" s="356"/>
      <c r="I73" s="356"/>
      <c r="J73" s="356"/>
      <c r="K73" s="252"/>
    </row>
    <row r="74" spans="2:11" ht="17.25" customHeight="1">
      <c r="B74" s="251"/>
      <c r="C74" s="253" t="s">
        <v>744</v>
      </c>
      <c r="D74" s="253"/>
      <c r="E74" s="253"/>
      <c r="F74" s="253" t="s">
        <v>745</v>
      </c>
      <c r="G74" s="254"/>
      <c r="H74" s="253" t="s">
        <v>124</v>
      </c>
      <c r="I74" s="253" t="s">
        <v>59</v>
      </c>
      <c r="J74" s="253" t="s">
        <v>746</v>
      </c>
      <c r="K74" s="252"/>
    </row>
    <row r="75" spans="2:11" ht="17.25" customHeight="1">
      <c r="B75" s="251"/>
      <c r="C75" s="255" t="s">
        <v>747</v>
      </c>
      <c r="D75" s="255"/>
      <c r="E75" s="255"/>
      <c r="F75" s="256" t="s">
        <v>748</v>
      </c>
      <c r="G75" s="257"/>
      <c r="H75" s="255"/>
      <c r="I75" s="255"/>
      <c r="J75" s="255" t="s">
        <v>749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55</v>
      </c>
      <c r="D77" s="258"/>
      <c r="E77" s="258"/>
      <c r="F77" s="260" t="s">
        <v>750</v>
      </c>
      <c r="G77" s="259"/>
      <c r="H77" s="241" t="s">
        <v>751</v>
      </c>
      <c r="I77" s="241" t="s">
        <v>752</v>
      </c>
      <c r="J77" s="241">
        <v>20</v>
      </c>
      <c r="K77" s="252"/>
    </row>
    <row r="78" spans="2:11" ht="15" customHeight="1">
      <c r="B78" s="251"/>
      <c r="C78" s="241" t="s">
        <v>753</v>
      </c>
      <c r="D78" s="241"/>
      <c r="E78" s="241"/>
      <c r="F78" s="260" t="s">
        <v>750</v>
      </c>
      <c r="G78" s="259"/>
      <c r="H78" s="241" t="s">
        <v>754</v>
      </c>
      <c r="I78" s="241" t="s">
        <v>752</v>
      </c>
      <c r="J78" s="241">
        <v>120</v>
      </c>
      <c r="K78" s="252"/>
    </row>
    <row r="79" spans="2:11" ht="15" customHeight="1">
      <c r="B79" s="261"/>
      <c r="C79" s="241" t="s">
        <v>755</v>
      </c>
      <c r="D79" s="241"/>
      <c r="E79" s="241"/>
      <c r="F79" s="260" t="s">
        <v>756</v>
      </c>
      <c r="G79" s="259"/>
      <c r="H79" s="241" t="s">
        <v>757</v>
      </c>
      <c r="I79" s="241" t="s">
        <v>752</v>
      </c>
      <c r="J79" s="241">
        <v>50</v>
      </c>
      <c r="K79" s="252"/>
    </row>
    <row r="80" spans="2:11" ht="15" customHeight="1">
      <c r="B80" s="261"/>
      <c r="C80" s="241" t="s">
        <v>758</v>
      </c>
      <c r="D80" s="241"/>
      <c r="E80" s="241"/>
      <c r="F80" s="260" t="s">
        <v>750</v>
      </c>
      <c r="G80" s="259"/>
      <c r="H80" s="241" t="s">
        <v>759</v>
      </c>
      <c r="I80" s="241" t="s">
        <v>760</v>
      </c>
      <c r="J80" s="241"/>
      <c r="K80" s="252"/>
    </row>
    <row r="81" spans="2:11" ht="15" customHeight="1">
      <c r="B81" s="261"/>
      <c r="C81" s="262" t="s">
        <v>761</v>
      </c>
      <c r="D81" s="262"/>
      <c r="E81" s="262"/>
      <c r="F81" s="263" t="s">
        <v>756</v>
      </c>
      <c r="G81" s="262"/>
      <c r="H81" s="262" t="s">
        <v>762</v>
      </c>
      <c r="I81" s="262" t="s">
        <v>752</v>
      </c>
      <c r="J81" s="262">
        <v>15</v>
      </c>
      <c r="K81" s="252"/>
    </row>
    <row r="82" spans="2:11" ht="15" customHeight="1">
      <c r="B82" s="261"/>
      <c r="C82" s="262" t="s">
        <v>763</v>
      </c>
      <c r="D82" s="262"/>
      <c r="E82" s="262"/>
      <c r="F82" s="263" t="s">
        <v>756</v>
      </c>
      <c r="G82" s="262"/>
      <c r="H82" s="262" t="s">
        <v>764</v>
      </c>
      <c r="I82" s="262" t="s">
        <v>752</v>
      </c>
      <c r="J82" s="262">
        <v>15</v>
      </c>
      <c r="K82" s="252"/>
    </row>
    <row r="83" spans="2:11" ht="15" customHeight="1">
      <c r="B83" s="261"/>
      <c r="C83" s="262" t="s">
        <v>765</v>
      </c>
      <c r="D83" s="262"/>
      <c r="E83" s="262"/>
      <c r="F83" s="263" t="s">
        <v>756</v>
      </c>
      <c r="G83" s="262"/>
      <c r="H83" s="262" t="s">
        <v>766</v>
      </c>
      <c r="I83" s="262" t="s">
        <v>752</v>
      </c>
      <c r="J83" s="262">
        <v>20</v>
      </c>
      <c r="K83" s="252"/>
    </row>
    <row r="84" spans="2:11" ht="15" customHeight="1">
      <c r="B84" s="261"/>
      <c r="C84" s="262" t="s">
        <v>767</v>
      </c>
      <c r="D84" s="262"/>
      <c r="E84" s="262"/>
      <c r="F84" s="263" t="s">
        <v>756</v>
      </c>
      <c r="G84" s="262"/>
      <c r="H84" s="262" t="s">
        <v>768</v>
      </c>
      <c r="I84" s="262" t="s">
        <v>752</v>
      </c>
      <c r="J84" s="262">
        <v>20</v>
      </c>
      <c r="K84" s="252"/>
    </row>
    <row r="85" spans="2:11" ht="15" customHeight="1">
      <c r="B85" s="261"/>
      <c r="C85" s="241" t="s">
        <v>769</v>
      </c>
      <c r="D85" s="241"/>
      <c r="E85" s="241"/>
      <c r="F85" s="260" t="s">
        <v>756</v>
      </c>
      <c r="G85" s="259"/>
      <c r="H85" s="241" t="s">
        <v>770</v>
      </c>
      <c r="I85" s="241" t="s">
        <v>752</v>
      </c>
      <c r="J85" s="241">
        <v>50</v>
      </c>
      <c r="K85" s="252"/>
    </row>
    <row r="86" spans="2:11" ht="15" customHeight="1">
      <c r="B86" s="261"/>
      <c r="C86" s="241" t="s">
        <v>771</v>
      </c>
      <c r="D86" s="241"/>
      <c r="E86" s="241"/>
      <c r="F86" s="260" t="s">
        <v>756</v>
      </c>
      <c r="G86" s="259"/>
      <c r="H86" s="241" t="s">
        <v>772</v>
      </c>
      <c r="I86" s="241" t="s">
        <v>752</v>
      </c>
      <c r="J86" s="241">
        <v>20</v>
      </c>
      <c r="K86" s="252"/>
    </row>
    <row r="87" spans="2:11" ht="15" customHeight="1">
      <c r="B87" s="261"/>
      <c r="C87" s="241" t="s">
        <v>773</v>
      </c>
      <c r="D87" s="241"/>
      <c r="E87" s="241"/>
      <c r="F87" s="260" t="s">
        <v>756</v>
      </c>
      <c r="G87" s="259"/>
      <c r="H87" s="241" t="s">
        <v>774</v>
      </c>
      <c r="I87" s="241" t="s">
        <v>752</v>
      </c>
      <c r="J87" s="241">
        <v>20</v>
      </c>
      <c r="K87" s="252"/>
    </row>
    <row r="88" spans="2:11" ht="15" customHeight="1">
      <c r="B88" s="261"/>
      <c r="C88" s="241" t="s">
        <v>775</v>
      </c>
      <c r="D88" s="241"/>
      <c r="E88" s="241"/>
      <c r="F88" s="260" t="s">
        <v>756</v>
      </c>
      <c r="G88" s="259"/>
      <c r="H88" s="241" t="s">
        <v>776</v>
      </c>
      <c r="I88" s="241" t="s">
        <v>752</v>
      </c>
      <c r="J88" s="241">
        <v>50</v>
      </c>
      <c r="K88" s="252"/>
    </row>
    <row r="89" spans="2:11" ht="15" customHeight="1">
      <c r="B89" s="261"/>
      <c r="C89" s="241" t="s">
        <v>777</v>
      </c>
      <c r="D89" s="241"/>
      <c r="E89" s="241"/>
      <c r="F89" s="260" t="s">
        <v>756</v>
      </c>
      <c r="G89" s="259"/>
      <c r="H89" s="241" t="s">
        <v>777</v>
      </c>
      <c r="I89" s="241" t="s">
        <v>752</v>
      </c>
      <c r="J89" s="241">
        <v>50</v>
      </c>
      <c r="K89" s="252"/>
    </row>
    <row r="90" spans="2:11" ht="15" customHeight="1">
      <c r="B90" s="261"/>
      <c r="C90" s="241" t="s">
        <v>130</v>
      </c>
      <c r="D90" s="241"/>
      <c r="E90" s="241"/>
      <c r="F90" s="260" t="s">
        <v>756</v>
      </c>
      <c r="G90" s="259"/>
      <c r="H90" s="241" t="s">
        <v>778</v>
      </c>
      <c r="I90" s="241" t="s">
        <v>752</v>
      </c>
      <c r="J90" s="241">
        <v>255</v>
      </c>
      <c r="K90" s="252"/>
    </row>
    <row r="91" spans="2:11" ht="15" customHeight="1">
      <c r="B91" s="261"/>
      <c r="C91" s="241" t="s">
        <v>779</v>
      </c>
      <c r="D91" s="241"/>
      <c r="E91" s="241"/>
      <c r="F91" s="260" t="s">
        <v>750</v>
      </c>
      <c r="G91" s="259"/>
      <c r="H91" s="241" t="s">
        <v>780</v>
      </c>
      <c r="I91" s="241" t="s">
        <v>781</v>
      </c>
      <c r="J91" s="241"/>
      <c r="K91" s="252"/>
    </row>
    <row r="92" spans="2:11" ht="15" customHeight="1">
      <c r="B92" s="261"/>
      <c r="C92" s="241" t="s">
        <v>782</v>
      </c>
      <c r="D92" s="241"/>
      <c r="E92" s="241"/>
      <c r="F92" s="260" t="s">
        <v>750</v>
      </c>
      <c r="G92" s="259"/>
      <c r="H92" s="241" t="s">
        <v>783</v>
      </c>
      <c r="I92" s="241" t="s">
        <v>784</v>
      </c>
      <c r="J92" s="241"/>
      <c r="K92" s="252"/>
    </row>
    <row r="93" spans="2:11" ht="15" customHeight="1">
      <c r="B93" s="261"/>
      <c r="C93" s="241" t="s">
        <v>785</v>
      </c>
      <c r="D93" s="241"/>
      <c r="E93" s="241"/>
      <c r="F93" s="260" t="s">
        <v>750</v>
      </c>
      <c r="G93" s="259"/>
      <c r="H93" s="241" t="s">
        <v>785</v>
      </c>
      <c r="I93" s="241" t="s">
        <v>784</v>
      </c>
      <c r="J93" s="241"/>
      <c r="K93" s="252"/>
    </row>
    <row r="94" spans="2:11" ht="15" customHeight="1">
      <c r="B94" s="261"/>
      <c r="C94" s="241" t="s">
        <v>40</v>
      </c>
      <c r="D94" s="241"/>
      <c r="E94" s="241"/>
      <c r="F94" s="260" t="s">
        <v>750</v>
      </c>
      <c r="G94" s="259"/>
      <c r="H94" s="241" t="s">
        <v>786</v>
      </c>
      <c r="I94" s="241" t="s">
        <v>784</v>
      </c>
      <c r="J94" s="241"/>
      <c r="K94" s="252"/>
    </row>
    <row r="95" spans="2:11" ht="15" customHeight="1">
      <c r="B95" s="261"/>
      <c r="C95" s="241" t="s">
        <v>50</v>
      </c>
      <c r="D95" s="241"/>
      <c r="E95" s="241"/>
      <c r="F95" s="260" t="s">
        <v>750</v>
      </c>
      <c r="G95" s="259"/>
      <c r="H95" s="241" t="s">
        <v>787</v>
      </c>
      <c r="I95" s="241" t="s">
        <v>784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56" t="s">
        <v>788</v>
      </c>
      <c r="D100" s="356"/>
      <c r="E100" s="356"/>
      <c r="F100" s="356"/>
      <c r="G100" s="356"/>
      <c r="H100" s="356"/>
      <c r="I100" s="356"/>
      <c r="J100" s="356"/>
      <c r="K100" s="252"/>
    </row>
    <row r="101" spans="2:11" ht="17.25" customHeight="1">
      <c r="B101" s="251"/>
      <c r="C101" s="253" t="s">
        <v>744</v>
      </c>
      <c r="D101" s="253"/>
      <c r="E101" s="253"/>
      <c r="F101" s="253" t="s">
        <v>745</v>
      </c>
      <c r="G101" s="254"/>
      <c r="H101" s="253" t="s">
        <v>124</v>
      </c>
      <c r="I101" s="253" t="s">
        <v>59</v>
      </c>
      <c r="J101" s="253" t="s">
        <v>746</v>
      </c>
      <c r="K101" s="252"/>
    </row>
    <row r="102" spans="2:11" ht="17.25" customHeight="1">
      <c r="B102" s="251"/>
      <c r="C102" s="255" t="s">
        <v>747</v>
      </c>
      <c r="D102" s="255"/>
      <c r="E102" s="255"/>
      <c r="F102" s="256" t="s">
        <v>748</v>
      </c>
      <c r="G102" s="257"/>
      <c r="H102" s="255"/>
      <c r="I102" s="255"/>
      <c r="J102" s="255" t="s">
        <v>749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55</v>
      </c>
      <c r="D104" s="258"/>
      <c r="E104" s="258"/>
      <c r="F104" s="260" t="s">
        <v>750</v>
      </c>
      <c r="G104" s="269"/>
      <c r="H104" s="241" t="s">
        <v>789</v>
      </c>
      <c r="I104" s="241" t="s">
        <v>752</v>
      </c>
      <c r="J104" s="241">
        <v>20</v>
      </c>
      <c r="K104" s="252"/>
    </row>
    <row r="105" spans="2:11" ht="15" customHeight="1">
      <c r="B105" s="251"/>
      <c r="C105" s="241" t="s">
        <v>753</v>
      </c>
      <c r="D105" s="241"/>
      <c r="E105" s="241"/>
      <c r="F105" s="260" t="s">
        <v>750</v>
      </c>
      <c r="G105" s="241"/>
      <c r="H105" s="241" t="s">
        <v>789</v>
      </c>
      <c r="I105" s="241" t="s">
        <v>752</v>
      </c>
      <c r="J105" s="241">
        <v>120</v>
      </c>
      <c r="K105" s="252"/>
    </row>
    <row r="106" spans="2:11" ht="15" customHeight="1">
      <c r="B106" s="261"/>
      <c r="C106" s="241" t="s">
        <v>755</v>
      </c>
      <c r="D106" s="241"/>
      <c r="E106" s="241"/>
      <c r="F106" s="260" t="s">
        <v>756</v>
      </c>
      <c r="G106" s="241"/>
      <c r="H106" s="241" t="s">
        <v>789</v>
      </c>
      <c r="I106" s="241" t="s">
        <v>752</v>
      </c>
      <c r="J106" s="241">
        <v>50</v>
      </c>
      <c r="K106" s="252"/>
    </row>
    <row r="107" spans="2:11" ht="15" customHeight="1">
      <c r="B107" s="261"/>
      <c r="C107" s="241" t="s">
        <v>758</v>
      </c>
      <c r="D107" s="241"/>
      <c r="E107" s="241"/>
      <c r="F107" s="260" t="s">
        <v>750</v>
      </c>
      <c r="G107" s="241"/>
      <c r="H107" s="241" t="s">
        <v>789</v>
      </c>
      <c r="I107" s="241" t="s">
        <v>760</v>
      </c>
      <c r="J107" s="241"/>
      <c r="K107" s="252"/>
    </row>
    <row r="108" spans="2:11" ht="15" customHeight="1">
      <c r="B108" s="261"/>
      <c r="C108" s="241" t="s">
        <v>769</v>
      </c>
      <c r="D108" s="241"/>
      <c r="E108" s="241"/>
      <c r="F108" s="260" t="s">
        <v>756</v>
      </c>
      <c r="G108" s="241"/>
      <c r="H108" s="241" t="s">
        <v>789</v>
      </c>
      <c r="I108" s="241" t="s">
        <v>752</v>
      </c>
      <c r="J108" s="241">
        <v>50</v>
      </c>
      <c r="K108" s="252"/>
    </row>
    <row r="109" spans="2:11" ht="15" customHeight="1">
      <c r="B109" s="261"/>
      <c r="C109" s="241" t="s">
        <v>777</v>
      </c>
      <c r="D109" s="241"/>
      <c r="E109" s="241"/>
      <c r="F109" s="260" t="s">
        <v>756</v>
      </c>
      <c r="G109" s="241"/>
      <c r="H109" s="241" t="s">
        <v>789</v>
      </c>
      <c r="I109" s="241" t="s">
        <v>752</v>
      </c>
      <c r="J109" s="241">
        <v>50</v>
      </c>
      <c r="K109" s="252"/>
    </row>
    <row r="110" spans="2:11" ht="15" customHeight="1">
      <c r="B110" s="261"/>
      <c r="C110" s="241" t="s">
        <v>775</v>
      </c>
      <c r="D110" s="241"/>
      <c r="E110" s="241"/>
      <c r="F110" s="260" t="s">
        <v>756</v>
      </c>
      <c r="G110" s="241"/>
      <c r="H110" s="241" t="s">
        <v>789</v>
      </c>
      <c r="I110" s="241" t="s">
        <v>752</v>
      </c>
      <c r="J110" s="241">
        <v>50</v>
      </c>
      <c r="K110" s="252"/>
    </row>
    <row r="111" spans="2:11" ht="15" customHeight="1">
      <c r="B111" s="261"/>
      <c r="C111" s="241" t="s">
        <v>55</v>
      </c>
      <c r="D111" s="241"/>
      <c r="E111" s="241"/>
      <c r="F111" s="260" t="s">
        <v>750</v>
      </c>
      <c r="G111" s="241"/>
      <c r="H111" s="241" t="s">
        <v>790</v>
      </c>
      <c r="I111" s="241" t="s">
        <v>752</v>
      </c>
      <c r="J111" s="241">
        <v>20</v>
      </c>
      <c r="K111" s="252"/>
    </row>
    <row r="112" spans="2:11" ht="15" customHeight="1">
      <c r="B112" s="261"/>
      <c r="C112" s="241" t="s">
        <v>791</v>
      </c>
      <c r="D112" s="241"/>
      <c r="E112" s="241"/>
      <c r="F112" s="260" t="s">
        <v>750</v>
      </c>
      <c r="G112" s="241"/>
      <c r="H112" s="241" t="s">
        <v>792</v>
      </c>
      <c r="I112" s="241" t="s">
        <v>752</v>
      </c>
      <c r="J112" s="241">
        <v>120</v>
      </c>
      <c r="K112" s="252"/>
    </row>
    <row r="113" spans="2:11" ht="15" customHeight="1">
      <c r="B113" s="261"/>
      <c r="C113" s="241" t="s">
        <v>40</v>
      </c>
      <c r="D113" s="241"/>
      <c r="E113" s="241"/>
      <c r="F113" s="260" t="s">
        <v>750</v>
      </c>
      <c r="G113" s="241"/>
      <c r="H113" s="241" t="s">
        <v>793</v>
      </c>
      <c r="I113" s="241" t="s">
        <v>784</v>
      </c>
      <c r="J113" s="241"/>
      <c r="K113" s="252"/>
    </row>
    <row r="114" spans="2:11" ht="15" customHeight="1">
      <c r="B114" s="261"/>
      <c r="C114" s="241" t="s">
        <v>50</v>
      </c>
      <c r="D114" s="241"/>
      <c r="E114" s="241"/>
      <c r="F114" s="260" t="s">
        <v>750</v>
      </c>
      <c r="G114" s="241"/>
      <c r="H114" s="241" t="s">
        <v>794</v>
      </c>
      <c r="I114" s="241" t="s">
        <v>784</v>
      </c>
      <c r="J114" s="241"/>
      <c r="K114" s="252"/>
    </row>
    <row r="115" spans="2:11" ht="15" customHeight="1">
      <c r="B115" s="261"/>
      <c r="C115" s="241" t="s">
        <v>59</v>
      </c>
      <c r="D115" s="241"/>
      <c r="E115" s="241"/>
      <c r="F115" s="260" t="s">
        <v>750</v>
      </c>
      <c r="G115" s="241"/>
      <c r="H115" s="241" t="s">
        <v>795</v>
      </c>
      <c r="I115" s="241" t="s">
        <v>796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55" t="s">
        <v>797</v>
      </c>
      <c r="D120" s="355"/>
      <c r="E120" s="355"/>
      <c r="F120" s="355"/>
      <c r="G120" s="355"/>
      <c r="H120" s="355"/>
      <c r="I120" s="355"/>
      <c r="J120" s="355"/>
      <c r="K120" s="277"/>
    </row>
    <row r="121" spans="2:11" ht="17.25" customHeight="1">
      <c r="B121" s="278"/>
      <c r="C121" s="253" t="s">
        <v>744</v>
      </c>
      <c r="D121" s="253"/>
      <c r="E121" s="253"/>
      <c r="F121" s="253" t="s">
        <v>745</v>
      </c>
      <c r="G121" s="254"/>
      <c r="H121" s="253" t="s">
        <v>124</v>
      </c>
      <c r="I121" s="253" t="s">
        <v>59</v>
      </c>
      <c r="J121" s="253" t="s">
        <v>746</v>
      </c>
      <c r="K121" s="279"/>
    </row>
    <row r="122" spans="2:11" ht="17.25" customHeight="1">
      <c r="B122" s="278"/>
      <c r="C122" s="255" t="s">
        <v>747</v>
      </c>
      <c r="D122" s="255"/>
      <c r="E122" s="255"/>
      <c r="F122" s="256" t="s">
        <v>748</v>
      </c>
      <c r="G122" s="257"/>
      <c r="H122" s="255"/>
      <c r="I122" s="255"/>
      <c r="J122" s="255" t="s">
        <v>749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753</v>
      </c>
      <c r="D124" s="258"/>
      <c r="E124" s="258"/>
      <c r="F124" s="260" t="s">
        <v>750</v>
      </c>
      <c r="G124" s="241"/>
      <c r="H124" s="241" t="s">
        <v>789</v>
      </c>
      <c r="I124" s="241" t="s">
        <v>752</v>
      </c>
      <c r="J124" s="241">
        <v>120</v>
      </c>
      <c r="K124" s="282"/>
    </row>
    <row r="125" spans="2:11" ht="15" customHeight="1">
      <c r="B125" s="280"/>
      <c r="C125" s="241" t="s">
        <v>798</v>
      </c>
      <c r="D125" s="241"/>
      <c r="E125" s="241"/>
      <c r="F125" s="260" t="s">
        <v>750</v>
      </c>
      <c r="G125" s="241"/>
      <c r="H125" s="241" t="s">
        <v>799</v>
      </c>
      <c r="I125" s="241" t="s">
        <v>752</v>
      </c>
      <c r="J125" s="241" t="s">
        <v>800</v>
      </c>
      <c r="K125" s="282"/>
    </row>
    <row r="126" spans="2:11" ht="15" customHeight="1">
      <c r="B126" s="280"/>
      <c r="C126" s="241" t="s">
        <v>699</v>
      </c>
      <c r="D126" s="241"/>
      <c r="E126" s="241"/>
      <c r="F126" s="260" t="s">
        <v>750</v>
      </c>
      <c r="G126" s="241"/>
      <c r="H126" s="241" t="s">
        <v>801</v>
      </c>
      <c r="I126" s="241" t="s">
        <v>752</v>
      </c>
      <c r="J126" s="241" t="s">
        <v>800</v>
      </c>
      <c r="K126" s="282"/>
    </row>
    <row r="127" spans="2:11" ht="15" customHeight="1">
      <c r="B127" s="280"/>
      <c r="C127" s="241" t="s">
        <v>761</v>
      </c>
      <c r="D127" s="241"/>
      <c r="E127" s="241"/>
      <c r="F127" s="260" t="s">
        <v>756</v>
      </c>
      <c r="G127" s="241"/>
      <c r="H127" s="241" t="s">
        <v>762</v>
      </c>
      <c r="I127" s="241" t="s">
        <v>752</v>
      </c>
      <c r="J127" s="241">
        <v>15</v>
      </c>
      <c r="K127" s="282"/>
    </row>
    <row r="128" spans="2:11" ht="15" customHeight="1">
      <c r="B128" s="280"/>
      <c r="C128" s="262" t="s">
        <v>763</v>
      </c>
      <c r="D128" s="262"/>
      <c r="E128" s="262"/>
      <c r="F128" s="263" t="s">
        <v>756</v>
      </c>
      <c r="G128" s="262"/>
      <c r="H128" s="262" t="s">
        <v>764</v>
      </c>
      <c r="I128" s="262" t="s">
        <v>752</v>
      </c>
      <c r="J128" s="262">
        <v>15</v>
      </c>
      <c r="K128" s="282"/>
    </row>
    <row r="129" spans="2:11" ht="15" customHeight="1">
      <c r="B129" s="280"/>
      <c r="C129" s="262" t="s">
        <v>765</v>
      </c>
      <c r="D129" s="262"/>
      <c r="E129" s="262"/>
      <c r="F129" s="263" t="s">
        <v>756</v>
      </c>
      <c r="G129" s="262"/>
      <c r="H129" s="262" t="s">
        <v>766</v>
      </c>
      <c r="I129" s="262" t="s">
        <v>752</v>
      </c>
      <c r="J129" s="262">
        <v>20</v>
      </c>
      <c r="K129" s="282"/>
    </row>
    <row r="130" spans="2:11" ht="15" customHeight="1">
      <c r="B130" s="280"/>
      <c r="C130" s="262" t="s">
        <v>767</v>
      </c>
      <c r="D130" s="262"/>
      <c r="E130" s="262"/>
      <c r="F130" s="263" t="s">
        <v>756</v>
      </c>
      <c r="G130" s="262"/>
      <c r="H130" s="262" t="s">
        <v>768</v>
      </c>
      <c r="I130" s="262" t="s">
        <v>752</v>
      </c>
      <c r="J130" s="262">
        <v>20</v>
      </c>
      <c r="K130" s="282"/>
    </row>
    <row r="131" spans="2:11" ht="15" customHeight="1">
      <c r="B131" s="280"/>
      <c r="C131" s="241" t="s">
        <v>755</v>
      </c>
      <c r="D131" s="241"/>
      <c r="E131" s="241"/>
      <c r="F131" s="260" t="s">
        <v>756</v>
      </c>
      <c r="G131" s="241"/>
      <c r="H131" s="241" t="s">
        <v>789</v>
      </c>
      <c r="I131" s="241" t="s">
        <v>752</v>
      </c>
      <c r="J131" s="241">
        <v>50</v>
      </c>
      <c r="K131" s="282"/>
    </row>
    <row r="132" spans="2:11" ht="15" customHeight="1">
      <c r="B132" s="280"/>
      <c r="C132" s="241" t="s">
        <v>769</v>
      </c>
      <c r="D132" s="241"/>
      <c r="E132" s="241"/>
      <c r="F132" s="260" t="s">
        <v>756</v>
      </c>
      <c r="G132" s="241"/>
      <c r="H132" s="241" t="s">
        <v>789</v>
      </c>
      <c r="I132" s="241" t="s">
        <v>752</v>
      </c>
      <c r="J132" s="241">
        <v>50</v>
      </c>
      <c r="K132" s="282"/>
    </row>
    <row r="133" spans="2:11" ht="15" customHeight="1">
      <c r="B133" s="280"/>
      <c r="C133" s="241" t="s">
        <v>775</v>
      </c>
      <c r="D133" s="241"/>
      <c r="E133" s="241"/>
      <c r="F133" s="260" t="s">
        <v>756</v>
      </c>
      <c r="G133" s="241"/>
      <c r="H133" s="241" t="s">
        <v>789</v>
      </c>
      <c r="I133" s="241" t="s">
        <v>752</v>
      </c>
      <c r="J133" s="241">
        <v>50</v>
      </c>
      <c r="K133" s="282"/>
    </row>
    <row r="134" spans="2:11" ht="15" customHeight="1">
      <c r="B134" s="280"/>
      <c r="C134" s="241" t="s">
        <v>777</v>
      </c>
      <c r="D134" s="241"/>
      <c r="E134" s="241"/>
      <c r="F134" s="260" t="s">
        <v>756</v>
      </c>
      <c r="G134" s="241"/>
      <c r="H134" s="241" t="s">
        <v>789</v>
      </c>
      <c r="I134" s="241" t="s">
        <v>752</v>
      </c>
      <c r="J134" s="241">
        <v>50</v>
      </c>
      <c r="K134" s="282"/>
    </row>
    <row r="135" spans="2:11" ht="15" customHeight="1">
      <c r="B135" s="280"/>
      <c r="C135" s="241" t="s">
        <v>130</v>
      </c>
      <c r="D135" s="241"/>
      <c r="E135" s="241"/>
      <c r="F135" s="260" t="s">
        <v>756</v>
      </c>
      <c r="G135" s="241"/>
      <c r="H135" s="241" t="s">
        <v>802</v>
      </c>
      <c r="I135" s="241" t="s">
        <v>752</v>
      </c>
      <c r="J135" s="241">
        <v>255</v>
      </c>
      <c r="K135" s="282"/>
    </row>
    <row r="136" spans="2:11" ht="15" customHeight="1">
      <c r="B136" s="280"/>
      <c r="C136" s="241" t="s">
        <v>779</v>
      </c>
      <c r="D136" s="241"/>
      <c r="E136" s="241"/>
      <c r="F136" s="260" t="s">
        <v>750</v>
      </c>
      <c r="G136" s="241"/>
      <c r="H136" s="241" t="s">
        <v>803</v>
      </c>
      <c r="I136" s="241" t="s">
        <v>781</v>
      </c>
      <c r="J136" s="241"/>
      <c r="K136" s="282"/>
    </row>
    <row r="137" spans="2:11" ht="15" customHeight="1">
      <c r="B137" s="280"/>
      <c r="C137" s="241" t="s">
        <v>782</v>
      </c>
      <c r="D137" s="241"/>
      <c r="E137" s="241"/>
      <c r="F137" s="260" t="s">
        <v>750</v>
      </c>
      <c r="G137" s="241"/>
      <c r="H137" s="241" t="s">
        <v>804</v>
      </c>
      <c r="I137" s="241" t="s">
        <v>784</v>
      </c>
      <c r="J137" s="241"/>
      <c r="K137" s="282"/>
    </row>
    <row r="138" spans="2:11" ht="15" customHeight="1">
      <c r="B138" s="280"/>
      <c r="C138" s="241" t="s">
        <v>785</v>
      </c>
      <c r="D138" s="241"/>
      <c r="E138" s="241"/>
      <c r="F138" s="260" t="s">
        <v>750</v>
      </c>
      <c r="G138" s="241"/>
      <c r="H138" s="241" t="s">
        <v>785</v>
      </c>
      <c r="I138" s="241" t="s">
        <v>784</v>
      </c>
      <c r="J138" s="241"/>
      <c r="K138" s="282"/>
    </row>
    <row r="139" spans="2:11" ht="15" customHeight="1">
      <c r="B139" s="280"/>
      <c r="C139" s="241" t="s">
        <v>40</v>
      </c>
      <c r="D139" s="241"/>
      <c r="E139" s="241"/>
      <c r="F139" s="260" t="s">
        <v>750</v>
      </c>
      <c r="G139" s="241"/>
      <c r="H139" s="241" t="s">
        <v>805</v>
      </c>
      <c r="I139" s="241" t="s">
        <v>784</v>
      </c>
      <c r="J139" s="241"/>
      <c r="K139" s="282"/>
    </row>
    <row r="140" spans="2:11" ht="15" customHeight="1">
      <c r="B140" s="280"/>
      <c r="C140" s="241" t="s">
        <v>806</v>
      </c>
      <c r="D140" s="241"/>
      <c r="E140" s="241"/>
      <c r="F140" s="260" t="s">
        <v>750</v>
      </c>
      <c r="G140" s="241"/>
      <c r="H140" s="241" t="s">
        <v>807</v>
      </c>
      <c r="I140" s="241" t="s">
        <v>784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56" t="s">
        <v>808</v>
      </c>
      <c r="D145" s="356"/>
      <c r="E145" s="356"/>
      <c r="F145" s="356"/>
      <c r="G145" s="356"/>
      <c r="H145" s="356"/>
      <c r="I145" s="356"/>
      <c r="J145" s="356"/>
      <c r="K145" s="252"/>
    </row>
    <row r="146" spans="2:11" ht="17.25" customHeight="1">
      <c r="B146" s="251"/>
      <c r="C146" s="253" t="s">
        <v>744</v>
      </c>
      <c r="D146" s="253"/>
      <c r="E146" s="253"/>
      <c r="F146" s="253" t="s">
        <v>745</v>
      </c>
      <c r="G146" s="254"/>
      <c r="H146" s="253" t="s">
        <v>124</v>
      </c>
      <c r="I146" s="253" t="s">
        <v>59</v>
      </c>
      <c r="J146" s="253" t="s">
        <v>746</v>
      </c>
      <c r="K146" s="252"/>
    </row>
    <row r="147" spans="2:11" ht="17.25" customHeight="1">
      <c r="B147" s="251"/>
      <c r="C147" s="255" t="s">
        <v>747</v>
      </c>
      <c r="D147" s="255"/>
      <c r="E147" s="255"/>
      <c r="F147" s="256" t="s">
        <v>748</v>
      </c>
      <c r="G147" s="257"/>
      <c r="H147" s="255"/>
      <c r="I147" s="255"/>
      <c r="J147" s="255" t="s">
        <v>749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753</v>
      </c>
      <c r="D149" s="241"/>
      <c r="E149" s="241"/>
      <c r="F149" s="287" t="s">
        <v>750</v>
      </c>
      <c r="G149" s="241"/>
      <c r="H149" s="286" t="s">
        <v>789</v>
      </c>
      <c r="I149" s="286" t="s">
        <v>752</v>
      </c>
      <c r="J149" s="286">
        <v>120</v>
      </c>
      <c r="K149" s="282"/>
    </row>
    <row r="150" spans="2:11" ht="15" customHeight="1">
      <c r="B150" s="261"/>
      <c r="C150" s="286" t="s">
        <v>798</v>
      </c>
      <c r="D150" s="241"/>
      <c r="E150" s="241"/>
      <c r="F150" s="287" t="s">
        <v>750</v>
      </c>
      <c r="G150" s="241"/>
      <c r="H150" s="286" t="s">
        <v>809</v>
      </c>
      <c r="I150" s="286" t="s">
        <v>752</v>
      </c>
      <c r="J150" s="286" t="s">
        <v>800</v>
      </c>
      <c r="K150" s="282"/>
    </row>
    <row r="151" spans="2:11" ht="15" customHeight="1">
      <c r="B151" s="261"/>
      <c r="C151" s="286" t="s">
        <v>699</v>
      </c>
      <c r="D151" s="241"/>
      <c r="E151" s="241"/>
      <c r="F151" s="287" t="s">
        <v>750</v>
      </c>
      <c r="G151" s="241"/>
      <c r="H151" s="286" t="s">
        <v>810</v>
      </c>
      <c r="I151" s="286" t="s">
        <v>752</v>
      </c>
      <c r="J151" s="286" t="s">
        <v>800</v>
      </c>
      <c r="K151" s="282"/>
    </row>
    <row r="152" spans="2:11" ht="15" customHeight="1">
      <c r="B152" s="261"/>
      <c r="C152" s="286" t="s">
        <v>755</v>
      </c>
      <c r="D152" s="241"/>
      <c r="E152" s="241"/>
      <c r="F152" s="287" t="s">
        <v>756</v>
      </c>
      <c r="G152" s="241"/>
      <c r="H152" s="286" t="s">
        <v>789</v>
      </c>
      <c r="I152" s="286" t="s">
        <v>752</v>
      </c>
      <c r="J152" s="286">
        <v>50</v>
      </c>
      <c r="K152" s="282"/>
    </row>
    <row r="153" spans="2:11" ht="15" customHeight="1">
      <c r="B153" s="261"/>
      <c r="C153" s="286" t="s">
        <v>758</v>
      </c>
      <c r="D153" s="241"/>
      <c r="E153" s="241"/>
      <c r="F153" s="287" t="s">
        <v>750</v>
      </c>
      <c r="G153" s="241"/>
      <c r="H153" s="286" t="s">
        <v>789</v>
      </c>
      <c r="I153" s="286" t="s">
        <v>760</v>
      </c>
      <c r="J153" s="286"/>
      <c r="K153" s="282"/>
    </row>
    <row r="154" spans="2:11" ht="15" customHeight="1">
      <c r="B154" s="261"/>
      <c r="C154" s="286" t="s">
        <v>769</v>
      </c>
      <c r="D154" s="241"/>
      <c r="E154" s="241"/>
      <c r="F154" s="287" t="s">
        <v>756</v>
      </c>
      <c r="G154" s="241"/>
      <c r="H154" s="286" t="s">
        <v>789</v>
      </c>
      <c r="I154" s="286" t="s">
        <v>752</v>
      </c>
      <c r="J154" s="286">
        <v>50</v>
      </c>
      <c r="K154" s="282"/>
    </row>
    <row r="155" spans="2:11" ht="15" customHeight="1">
      <c r="B155" s="261"/>
      <c r="C155" s="286" t="s">
        <v>777</v>
      </c>
      <c r="D155" s="241"/>
      <c r="E155" s="241"/>
      <c r="F155" s="287" t="s">
        <v>756</v>
      </c>
      <c r="G155" s="241"/>
      <c r="H155" s="286" t="s">
        <v>789</v>
      </c>
      <c r="I155" s="286" t="s">
        <v>752</v>
      </c>
      <c r="J155" s="286">
        <v>50</v>
      </c>
      <c r="K155" s="282"/>
    </row>
    <row r="156" spans="2:11" ht="15" customHeight="1">
      <c r="B156" s="261"/>
      <c r="C156" s="286" t="s">
        <v>775</v>
      </c>
      <c r="D156" s="241"/>
      <c r="E156" s="241"/>
      <c r="F156" s="287" t="s">
        <v>756</v>
      </c>
      <c r="G156" s="241"/>
      <c r="H156" s="286" t="s">
        <v>789</v>
      </c>
      <c r="I156" s="286" t="s">
        <v>752</v>
      </c>
      <c r="J156" s="286">
        <v>50</v>
      </c>
      <c r="K156" s="282"/>
    </row>
    <row r="157" spans="2:11" ht="15" customHeight="1">
      <c r="B157" s="261"/>
      <c r="C157" s="286" t="s">
        <v>98</v>
      </c>
      <c r="D157" s="241"/>
      <c r="E157" s="241"/>
      <c r="F157" s="287" t="s">
        <v>750</v>
      </c>
      <c r="G157" s="241"/>
      <c r="H157" s="286" t="s">
        <v>811</v>
      </c>
      <c r="I157" s="286" t="s">
        <v>752</v>
      </c>
      <c r="J157" s="286" t="s">
        <v>812</v>
      </c>
      <c r="K157" s="282"/>
    </row>
    <row r="158" spans="2:11" ht="15" customHeight="1">
      <c r="B158" s="261"/>
      <c r="C158" s="286" t="s">
        <v>813</v>
      </c>
      <c r="D158" s="241"/>
      <c r="E158" s="241"/>
      <c r="F158" s="287" t="s">
        <v>750</v>
      </c>
      <c r="G158" s="241"/>
      <c r="H158" s="286" t="s">
        <v>814</v>
      </c>
      <c r="I158" s="286" t="s">
        <v>784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55" t="s">
        <v>815</v>
      </c>
      <c r="D163" s="355"/>
      <c r="E163" s="355"/>
      <c r="F163" s="355"/>
      <c r="G163" s="355"/>
      <c r="H163" s="355"/>
      <c r="I163" s="355"/>
      <c r="J163" s="355"/>
      <c r="K163" s="233"/>
    </row>
    <row r="164" spans="2:11" ht="17.25" customHeight="1">
      <c r="B164" s="232"/>
      <c r="C164" s="253" t="s">
        <v>744</v>
      </c>
      <c r="D164" s="253"/>
      <c r="E164" s="253"/>
      <c r="F164" s="253" t="s">
        <v>745</v>
      </c>
      <c r="G164" s="290"/>
      <c r="H164" s="291" t="s">
        <v>124</v>
      </c>
      <c r="I164" s="291" t="s">
        <v>59</v>
      </c>
      <c r="J164" s="253" t="s">
        <v>746</v>
      </c>
      <c r="K164" s="233"/>
    </row>
    <row r="165" spans="2:11" ht="17.25" customHeight="1">
      <c r="B165" s="234"/>
      <c r="C165" s="255" t="s">
        <v>747</v>
      </c>
      <c r="D165" s="255"/>
      <c r="E165" s="255"/>
      <c r="F165" s="256" t="s">
        <v>748</v>
      </c>
      <c r="G165" s="292"/>
      <c r="H165" s="293"/>
      <c r="I165" s="293"/>
      <c r="J165" s="255" t="s">
        <v>749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753</v>
      </c>
      <c r="D167" s="241"/>
      <c r="E167" s="241"/>
      <c r="F167" s="260" t="s">
        <v>750</v>
      </c>
      <c r="G167" s="241"/>
      <c r="H167" s="241" t="s">
        <v>789</v>
      </c>
      <c r="I167" s="241" t="s">
        <v>752</v>
      </c>
      <c r="J167" s="241">
        <v>120</v>
      </c>
      <c r="K167" s="282"/>
    </row>
    <row r="168" spans="2:11" ht="15" customHeight="1">
      <c r="B168" s="261"/>
      <c r="C168" s="241" t="s">
        <v>798</v>
      </c>
      <c r="D168" s="241"/>
      <c r="E168" s="241"/>
      <c r="F168" s="260" t="s">
        <v>750</v>
      </c>
      <c r="G168" s="241"/>
      <c r="H168" s="241" t="s">
        <v>799</v>
      </c>
      <c r="I168" s="241" t="s">
        <v>752</v>
      </c>
      <c r="J168" s="241" t="s">
        <v>800</v>
      </c>
      <c r="K168" s="282"/>
    </row>
    <row r="169" spans="2:11" ht="15" customHeight="1">
      <c r="B169" s="261"/>
      <c r="C169" s="241" t="s">
        <v>699</v>
      </c>
      <c r="D169" s="241"/>
      <c r="E169" s="241"/>
      <c r="F169" s="260" t="s">
        <v>750</v>
      </c>
      <c r="G169" s="241"/>
      <c r="H169" s="241" t="s">
        <v>816</v>
      </c>
      <c r="I169" s="241" t="s">
        <v>752</v>
      </c>
      <c r="J169" s="241" t="s">
        <v>800</v>
      </c>
      <c r="K169" s="282"/>
    </row>
    <row r="170" spans="2:11" ht="15" customHeight="1">
      <c r="B170" s="261"/>
      <c r="C170" s="241" t="s">
        <v>755</v>
      </c>
      <c r="D170" s="241"/>
      <c r="E170" s="241"/>
      <c r="F170" s="260" t="s">
        <v>756</v>
      </c>
      <c r="G170" s="241"/>
      <c r="H170" s="241" t="s">
        <v>816</v>
      </c>
      <c r="I170" s="241" t="s">
        <v>752</v>
      </c>
      <c r="J170" s="241">
        <v>50</v>
      </c>
      <c r="K170" s="282"/>
    </row>
    <row r="171" spans="2:11" ht="15" customHeight="1">
      <c r="B171" s="261"/>
      <c r="C171" s="241" t="s">
        <v>758</v>
      </c>
      <c r="D171" s="241"/>
      <c r="E171" s="241"/>
      <c r="F171" s="260" t="s">
        <v>750</v>
      </c>
      <c r="G171" s="241"/>
      <c r="H171" s="241" t="s">
        <v>816</v>
      </c>
      <c r="I171" s="241" t="s">
        <v>760</v>
      </c>
      <c r="J171" s="241"/>
      <c r="K171" s="282"/>
    </row>
    <row r="172" spans="2:11" ht="15" customHeight="1">
      <c r="B172" s="261"/>
      <c r="C172" s="241" t="s">
        <v>769</v>
      </c>
      <c r="D172" s="241"/>
      <c r="E172" s="241"/>
      <c r="F172" s="260" t="s">
        <v>756</v>
      </c>
      <c r="G172" s="241"/>
      <c r="H172" s="241" t="s">
        <v>816</v>
      </c>
      <c r="I172" s="241" t="s">
        <v>752</v>
      </c>
      <c r="J172" s="241">
        <v>50</v>
      </c>
      <c r="K172" s="282"/>
    </row>
    <row r="173" spans="2:11" ht="15" customHeight="1">
      <c r="B173" s="261"/>
      <c r="C173" s="241" t="s">
        <v>777</v>
      </c>
      <c r="D173" s="241"/>
      <c r="E173" s="241"/>
      <c r="F173" s="260" t="s">
        <v>756</v>
      </c>
      <c r="G173" s="241"/>
      <c r="H173" s="241" t="s">
        <v>816</v>
      </c>
      <c r="I173" s="241" t="s">
        <v>752</v>
      </c>
      <c r="J173" s="241">
        <v>50</v>
      </c>
      <c r="K173" s="282"/>
    </row>
    <row r="174" spans="2:11" ht="15" customHeight="1">
      <c r="B174" s="261"/>
      <c r="C174" s="241" t="s">
        <v>775</v>
      </c>
      <c r="D174" s="241"/>
      <c r="E174" s="241"/>
      <c r="F174" s="260" t="s">
        <v>756</v>
      </c>
      <c r="G174" s="241"/>
      <c r="H174" s="241" t="s">
        <v>816</v>
      </c>
      <c r="I174" s="241" t="s">
        <v>752</v>
      </c>
      <c r="J174" s="241">
        <v>50</v>
      </c>
      <c r="K174" s="282"/>
    </row>
    <row r="175" spans="2:11" ht="15" customHeight="1">
      <c r="B175" s="261"/>
      <c r="C175" s="241" t="s">
        <v>123</v>
      </c>
      <c r="D175" s="241"/>
      <c r="E175" s="241"/>
      <c r="F175" s="260" t="s">
        <v>750</v>
      </c>
      <c r="G175" s="241"/>
      <c r="H175" s="241" t="s">
        <v>817</v>
      </c>
      <c r="I175" s="241" t="s">
        <v>818</v>
      </c>
      <c r="J175" s="241"/>
      <c r="K175" s="282"/>
    </row>
    <row r="176" spans="2:11" ht="15" customHeight="1">
      <c r="B176" s="261"/>
      <c r="C176" s="241" t="s">
        <v>59</v>
      </c>
      <c r="D176" s="241"/>
      <c r="E176" s="241"/>
      <c r="F176" s="260" t="s">
        <v>750</v>
      </c>
      <c r="G176" s="241"/>
      <c r="H176" s="241" t="s">
        <v>819</v>
      </c>
      <c r="I176" s="241" t="s">
        <v>820</v>
      </c>
      <c r="J176" s="241">
        <v>1</v>
      </c>
      <c r="K176" s="282"/>
    </row>
    <row r="177" spans="2:11" ht="15" customHeight="1">
      <c r="B177" s="261"/>
      <c r="C177" s="241" t="s">
        <v>55</v>
      </c>
      <c r="D177" s="241"/>
      <c r="E177" s="241"/>
      <c r="F177" s="260" t="s">
        <v>750</v>
      </c>
      <c r="G177" s="241"/>
      <c r="H177" s="241" t="s">
        <v>821</v>
      </c>
      <c r="I177" s="241" t="s">
        <v>752</v>
      </c>
      <c r="J177" s="241">
        <v>20</v>
      </c>
      <c r="K177" s="282"/>
    </row>
    <row r="178" spans="2:11" ht="15" customHeight="1">
      <c r="B178" s="261"/>
      <c r="C178" s="241" t="s">
        <v>124</v>
      </c>
      <c r="D178" s="241"/>
      <c r="E178" s="241"/>
      <c r="F178" s="260" t="s">
        <v>750</v>
      </c>
      <c r="G178" s="241"/>
      <c r="H178" s="241" t="s">
        <v>822</v>
      </c>
      <c r="I178" s="241" t="s">
        <v>752</v>
      </c>
      <c r="J178" s="241">
        <v>255</v>
      </c>
      <c r="K178" s="282"/>
    </row>
    <row r="179" spans="2:11" ht="15" customHeight="1">
      <c r="B179" s="261"/>
      <c r="C179" s="241" t="s">
        <v>125</v>
      </c>
      <c r="D179" s="241"/>
      <c r="E179" s="241"/>
      <c r="F179" s="260" t="s">
        <v>750</v>
      </c>
      <c r="G179" s="241"/>
      <c r="H179" s="241" t="s">
        <v>715</v>
      </c>
      <c r="I179" s="241" t="s">
        <v>752</v>
      </c>
      <c r="J179" s="241">
        <v>10</v>
      </c>
      <c r="K179" s="282"/>
    </row>
    <row r="180" spans="2:11" ht="15" customHeight="1">
      <c r="B180" s="261"/>
      <c r="C180" s="241" t="s">
        <v>126</v>
      </c>
      <c r="D180" s="241"/>
      <c r="E180" s="241"/>
      <c r="F180" s="260" t="s">
        <v>750</v>
      </c>
      <c r="G180" s="241"/>
      <c r="H180" s="241" t="s">
        <v>823</v>
      </c>
      <c r="I180" s="241" t="s">
        <v>784</v>
      </c>
      <c r="J180" s="241"/>
      <c r="K180" s="282"/>
    </row>
    <row r="181" spans="2:11" ht="15" customHeight="1">
      <c r="B181" s="261"/>
      <c r="C181" s="241" t="s">
        <v>824</v>
      </c>
      <c r="D181" s="241"/>
      <c r="E181" s="241"/>
      <c r="F181" s="260" t="s">
        <v>750</v>
      </c>
      <c r="G181" s="241"/>
      <c r="H181" s="241" t="s">
        <v>825</v>
      </c>
      <c r="I181" s="241" t="s">
        <v>784</v>
      </c>
      <c r="J181" s="241"/>
      <c r="K181" s="282"/>
    </row>
    <row r="182" spans="2:11" ht="15" customHeight="1">
      <c r="B182" s="261"/>
      <c r="C182" s="241" t="s">
        <v>813</v>
      </c>
      <c r="D182" s="241"/>
      <c r="E182" s="241"/>
      <c r="F182" s="260" t="s">
        <v>750</v>
      </c>
      <c r="G182" s="241"/>
      <c r="H182" s="241" t="s">
        <v>826</v>
      </c>
      <c r="I182" s="241" t="s">
        <v>784</v>
      </c>
      <c r="J182" s="241"/>
      <c r="K182" s="282"/>
    </row>
    <row r="183" spans="2:11" ht="15" customHeight="1">
      <c r="B183" s="261"/>
      <c r="C183" s="241" t="s">
        <v>129</v>
      </c>
      <c r="D183" s="241"/>
      <c r="E183" s="241"/>
      <c r="F183" s="260" t="s">
        <v>756</v>
      </c>
      <c r="G183" s="241"/>
      <c r="H183" s="241" t="s">
        <v>827</v>
      </c>
      <c r="I183" s="241" t="s">
        <v>752</v>
      </c>
      <c r="J183" s="241">
        <v>50</v>
      </c>
      <c r="K183" s="282"/>
    </row>
    <row r="184" spans="2:11" ht="15" customHeight="1">
      <c r="B184" s="261"/>
      <c r="C184" s="241" t="s">
        <v>828</v>
      </c>
      <c r="D184" s="241"/>
      <c r="E184" s="241"/>
      <c r="F184" s="260" t="s">
        <v>756</v>
      </c>
      <c r="G184" s="241"/>
      <c r="H184" s="241" t="s">
        <v>829</v>
      </c>
      <c r="I184" s="241" t="s">
        <v>830</v>
      </c>
      <c r="J184" s="241"/>
      <c r="K184" s="282"/>
    </row>
    <row r="185" spans="2:11" ht="15" customHeight="1">
      <c r="B185" s="261"/>
      <c r="C185" s="241" t="s">
        <v>831</v>
      </c>
      <c r="D185" s="241"/>
      <c r="E185" s="241"/>
      <c r="F185" s="260" t="s">
        <v>756</v>
      </c>
      <c r="G185" s="241"/>
      <c r="H185" s="241" t="s">
        <v>832</v>
      </c>
      <c r="I185" s="241" t="s">
        <v>830</v>
      </c>
      <c r="J185" s="241"/>
      <c r="K185" s="282"/>
    </row>
    <row r="186" spans="2:11" ht="15" customHeight="1">
      <c r="B186" s="261"/>
      <c r="C186" s="241" t="s">
        <v>833</v>
      </c>
      <c r="D186" s="241"/>
      <c r="E186" s="241"/>
      <c r="F186" s="260" t="s">
        <v>756</v>
      </c>
      <c r="G186" s="241"/>
      <c r="H186" s="241" t="s">
        <v>834</v>
      </c>
      <c r="I186" s="241" t="s">
        <v>830</v>
      </c>
      <c r="J186" s="241"/>
      <c r="K186" s="282"/>
    </row>
    <row r="187" spans="2:11" ht="15" customHeight="1">
      <c r="B187" s="261"/>
      <c r="C187" s="294" t="s">
        <v>835</v>
      </c>
      <c r="D187" s="241"/>
      <c r="E187" s="241"/>
      <c r="F187" s="260" t="s">
        <v>756</v>
      </c>
      <c r="G187" s="241"/>
      <c r="H187" s="241" t="s">
        <v>836</v>
      </c>
      <c r="I187" s="241" t="s">
        <v>837</v>
      </c>
      <c r="J187" s="295" t="s">
        <v>838</v>
      </c>
      <c r="K187" s="282"/>
    </row>
    <row r="188" spans="2:11" ht="15" customHeight="1">
      <c r="B188" s="261"/>
      <c r="C188" s="246" t="s">
        <v>44</v>
      </c>
      <c r="D188" s="241"/>
      <c r="E188" s="241"/>
      <c r="F188" s="260" t="s">
        <v>750</v>
      </c>
      <c r="G188" s="241"/>
      <c r="H188" s="237" t="s">
        <v>839</v>
      </c>
      <c r="I188" s="241" t="s">
        <v>840</v>
      </c>
      <c r="J188" s="241"/>
      <c r="K188" s="282"/>
    </row>
    <row r="189" spans="2:11" ht="15" customHeight="1">
      <c r="B189" s="261"/>
      <c r="C189" s="246" t="s">
        <v>841</v>
      </c>
      <c r="D189" s="241"/>
      <c r="E189" s="241"/>
      <c r="F189" s="260" t="s">
        <v>750</v>
      </c>
      <c r="G189" s="241"/>
      <c r="H189" s="241" t="s">
        <v>842</v>
      </c>
      <c r="I189" s="241" t="s">
        <v>784</v>
      </c>
      <c r="J189" s="241"/>
      <c r="K189" s="282"/>
    </row>
    <row r="190" spans="2:11" ht="15" customHeight="1">
      <c r="B190" s="261"/>
      <c r="C190" s="246" t="s">
        <v>843</v>
      </c>
      <c r="D190" s="241"/>
      <c r="E190" s="241"/>
      <c r="F190" s="260" t="s">
        <v>750</v>
      </c>
      <c r="G190" s="241"/>
      <c r="H190" s="241" t="s">
        <v>844</v>
      </c>
      <c r="I190" s="241" t="s">
        <v>784</v>
      </c>
      <c r="J190" s="241"/>
      <c r="K190" s="282"/>
    </row>
    <row r="191" spans="2:11" ht="15" customHeight="1">
      <c r="B191" s="261"/>
      <c r="C191" s="246" t="s">
        <v>845</v>
      </c>
      <c r="D191" s="241"/>
      <c r="E191" s="241"/>
      <c r="F191" s="260" t="s">
        <v>756</v>
      </c>
      <c r="G191" s="241"/>
      <c r="H191" s="241" t="s">
        <v>846</v>
      </c>
      <c r="I191" s="241" t="s">
        <v>784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>
      <c r="B197" s="232"/>
      <c r="C197" s="355" t="s">
        <v>847</v>
      </c>
      <c r="D197" s="355"/>
      <c r="E197" s="355"/>
      <c r="F197" s="355"/>
      <c r="G197" s="355"/>
      <c r="H197" s="355"/>
      <c r="I197" s="355"/>
      <c r="J197" s="355"/>
      <c r="K197" s="233"/>
    </row>
    <row r="198" spans="2:11" ht="25.5" customHeight="1">
      <c r="B198" s="232"/>
      <c r="C198" s="297" t="s">
        <v>848</v>
      </c>
      <c r="D198" s="297"/>
      <c r="E198" s="297"/>
      <c r="F198" s="297" t="s">
        <v>849</v>
      </c>
      <c r="G198" s="298"/>
      <c r="H198" s="354" t="s">
        <v>850</v>
      </c>
      <c r="I198" s="354"/>
      <c r="J198" s="354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840</v>
      </c>
      <c r="D200" s="241"/>
      <c r="E200" s="241"/>
      <c r="F200" s="260" t="s">
        <v>45</v>
      </c>
      <c r="G200" s="241"/>
      <c r="H200" s="352" t="s">
        <v>851</v>
      </c>
      <c r="I200" s="352"/>
      <c r="J200" s="352"/>
      <c r="K200" s="282"/>
    </row>
    <row r="201" spans="2:11" ht="15" customHeight="1">
      <c r="B201" s="261"/>
      <c r="C201" s="267"/>
      <c r="D201" s="241"/>
      <c r="E201" s="241"/>
      <c r="F201" s="260" t="s">
        <v>46</v>
      </c>
      <c r="G201" s="241"/>
      <c r="H201" s="352" t="s">
        <v>852</v>
      </c>
      <c r="I201" s="352"/>
      <c r="J201" s="352"/>
      <c r="K201" s="282"/>
    </row>
    <row r="202" spans="2:11" ht="15" customHeight="1">
      <c r="B202" s="261"/>
      <c r="C202" s="267"/>
      <c r="D202" s="241"/>
      <c r="E202" s="241"/>
      <c r="F202" s="260" t="s">
        <v>49</v>
      </c>
      <c r="G202" s="241"/>
      <c r="H202" s="352" t="s">
        <v>853</v>
      </c>
      <c r="I202" s="352"/>
      <c r="J202" s="352"/>
      <c r="K202" s="282"/>
    </row>
    <row r="203" spans="2:11" ht="15" customHeight="1">
      <c r="B203" s="261"/>
      <c r="C203" s="241"/>
      <c r="D203" s="241"/>
      <c r="E203" s="241"/>
      <c r="F203" s="260" t="s">
        <v>47</v>
      </c>
      <c r="G203" s="241"/>
      <c r="H203" s="352" t="s">
        <v>854</v>
      </c>
      <c r="I203" s="352"/>
      <c r="J203" s="352"/>
      <c r="K203" s="282"/>
    </row>
    <row r="204" spans="2:11" ht="15" customHeight="1">
      <c r="B204" s="261"/>
      <c r="C204" s="241"/>
      <c r="D204" s="241"/>
      <c r="E204" s="241"/>
      <c r="F204" s="260" t="s">
        <v>48</v>
      </c>
      <c r="G204" s="241"/>
      <c r="H204" s="352" t="s">
        <v>855</v>
      </c>
      <c r="I204" s="352"/>
      <c r="J204" s="352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796</v>
      </c>
      <c r="D206" s="241"/>
      <c r="E206" s="241"/>
      <c r="F206" s="260" t="s">
        <v>83</v>
      </c>
      <c r="G206" s="241"/>
      <c r="H206" s="352" t="s">
        <v>856</v>
      </c>
      <c r="I206" s="352"/>
      <c r="J206" s="352"/>
      <c r="K206" s="282"/>
    </row>
    <row r="207" spans="2:11" ht="15" customHeight="1">
      <c r="B207" s="261"/>
      <c r="C207" s="267"/>
      <c r="D207" s="241"/>
      <c r="E207" s="241"/>
      <c r="F207" s="260" t="s">
        <v>693</v>
      </c>
      <c r="G207" s="241"/>
      <c r="H207" s="352" t="s">
        <v>694</v>
      </c>
      <c r="I207" s="352"/>
      <c r="J207" s="352"/>
      <c r="K207" s="282"/>
    </row>
    <row r="208" spans="2:11" ht="15" customHeight="1">
      <c r="B208" s="261"/>
      <c r="C208" s="241"/>
      <c r="D208" s="241"/>
      <c r="E208" s="241"/>
      <c r="F208" s="260" t="s">
        <v>691</v>
      </c>
      <c r="G208" s="241"/>
      <c r="H208" s="352" t="s">
        <v>857</v>
      </c>
      <c r="I208" s="352"/>
      <c r="J208" s="352"/>
      <c r="K208" s="282"/>
    </row>
    <row r="209" spans="2:11" ht="15" customHeight="1">
      <c r="B209" s="299"/>
      <c r="C209" s="267"/>
      <c r="D209" s="267"/>
      <c r="E209" s="267"/>
      <c r="F209" s="260" t="s">
        <v>695</v>
      </c>
      <c r="G209" s="246"/>
      <c r="H209" s="353" t="s">
        <v>696</v>
      </c>
      <c r="I209" s="353"/>
      <c r="J209" s="353"/>
      <c r="K209" s="300"/>
    </row>
    <row r="210" spans="2:11" ht="15" customHeight="1">
      <c r="B210" s="299"/>
      <c r="C210" s="267"/>
      <c r="D210" s="267"/>
      <c r="E210" s="267"/>
      <c r="F210" s="260" t="s">
        <v>697</v>
      </c>
      <c r="G210" s="246"/>
      <c r="H210" s="353" t="s">
        <v>597</v>
      </c>
      <c r="I210" s="353"/>
      <c r="J210" s="353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820</v>
      </c>
      <c r="D212" s="267"/>
      <c r="E212" s="267"/>
      <c r="F212" s="260">
        <v>1</v>
      </c>
      <c r="G212" s="246"/>
      <c r="H212" s="353" t="s">
        <v>858</v>
      </c>
      <c r="I212" s="353"/>
      <c r="J212" s="353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53" t="s">
        <v>859</v>
      </c>
      <c r="I213" s="353"/>
      <c r="J213" s="353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53" t="s">
        <v>860</v>
      </c>
      <c r="I214" s="353"/>
      <c r="J214" s="353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53" t="s">
        <v>861</v>
      </c>
      <c r="I215" s="353"/>
      <c r="J215" s="353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001 - D.1.4.g. - Zařízení...</vt:lpstr>
      <vt:lpstr>Pokyny pro vyplnění</vt:lpstr>
      <vt:lpstr>'001 - D.1.4.g. - Zařízení...'!Názvy_tisku</vt:lpstr>
      <vt:lpstr>'Rekapitulace stavby'!Názvy_tisku</vt:lpstr>
      <vt:lpstr>'001 - D.1.4.g. - Zařízení...'!Oblast_tisku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Viktor2011\Viktor</dc:creator>
  <cp:lastModifiedBy>Viktor</cp:lastModifiedBy>
  <dcterms:created xsi:type="dcterms:W3CDTF">2017-02-02T11:26:33Z</dcterms:created>
  <dcterms:modified xsi:type="dcterms:W3CDTF">2017-02-02T11:26:45Z</dcterms:modified>
</cp:coreProperties>
</file>